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5.xml" ContentType="application/vnd.openxmlformats-officedocument.drawingml.chartshapes+xml"/>
  <Override PartName="/xl/charts/chart18.xml" ContentType="application/vnd.openxmlformats-officedocument.drawingml.chart+xml"/>
  <Override PartName="/xl/drawings/drawing16.xml" ContentType="application/vnd.openxmlformats-officedocument.drawingml.chartshapes+xml"/>
  <Override PartName="/xl/charts/chart19.xml" ContentType="application/vnd.openxmlformats-officedocument.drawingml.chart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SeguiG\Desktop\Nuevo\Estadisticas\"/>
    </mc:Choice>
  </mc:AlternateContent>
  <bookViews>
    <workbookView xWindow="0" yWindow="0" windowWidth="24000" windowHeight="9600" tabRatio="641" firstSheet="4" activeTab="10"/>
  </bookViews>
  <sheets>
    <sheet name="Cuadro Resumen" sheetId="24" r:id="rId1"/>
    <sheet name="AFILIADOS" sheetId="25" r:id="rId2"/>
    <sheet name="INDEPENDIENTES CONTRATISTAS" sheetId="30" r:id="rId3"/>
    <sheet name="ESTUDIANTES" sheetId="35" r:id="rId4"/>
    <sheet name="INDEPENDIENTES VOLUNTARIOS" sheetId="36" r:id="rId5"/>
    <sheet name="EMPRESAS" sheetId="26" r:id="rId6"/>
    <sheet name="TASA MUERTES" sheetId="22" r:id="rId7"/>
    <sheet name="TASA ACCIDET" sheetId="20" r:id="rId8"/>
    <sheet name="TASA DE ENFER" sheetId="18" r:id="rId9"/>
    <sheet name="ARL" sheetId="33" r:id="rId10"/>
    <sheet name="Tasa por Actividad" sheetId="31" r:id="rId11"/>
    <sheet name="Afiliados vs Poblaciòn Ocupada" sheetId="37" r:id="rId12"/>
    <sheet name="Evasión Dependientes" sheetId="38" r:id="rId13"/>
    <sheet name="Departamento" sheetId="39" r:id="rId14"/>
  </sheets>
  <definedNames>
    <definedName name="_xlnm.Print_Area" localSheetId="1">AFILIADOS!$B$1:$AA$44</definedName>
    <definedName name="_xlnm.Print_Area" localSheetId="9">ARL!$B$2:$T$29</definedName>
    <definedName name="_xlnm.Print_Area" localSheetId="0">'Cuadro Resumen'!$S$1:$AA$27</definedName>
    <definedName name="_xlnm.Print_Area" localSheetId="5">EMPRESAS!$C$1:$AB$42</definedName>
    <definedName name="_xlnm.Print_Area" localSheetId="2">'INDEPENDIENTES CONTRATISTAS'!$B$1:$R$50</definedName>
    <definedName name="_xlnm.Print_Area" localSheetId="7">'TASA ACCIDET'!$B$3:$AB$38</definedName>
    <definedName name="_xlnm.Print_Area" localSheetId="8">'TASA DE ENFER'!$D$2:$AD$42</definedName>
    <definedName name="_xlnm.Print_Area" localSheetId="6">'TASA MUERTES'!$B$1:$AB$39</definedName>
    <definedName name="_xlnm.Print_Area" localSheetId="10">'Tasa por Actividad'!$E$108:$V$162</definedName>
    <definedName name="OLE_LINK1" localSheetId="9">ARL!#REF!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4" i="39" l="1"/>
  <c r="AQ44" i="39"/>
  <c r="AO44" i="39"/>
  <c r="AN44" i="39"/>
  <c r="AL44" i="39"/>
  <c r="AK44" i="39"/>
  <c r="AI44" i="39"/>
  <c r="AH44" i="39"/>
  <c r="AE44" i="39"/>
  <c r="AD44" i="39"/>
  <c r="AC44" i="39"/>
  <c r="AB44" i="39"/>
  <c r="Z44" i="39"/>
  <c r="Y44" i="39"/>
  <c r="X44" i="39"/>
  <c r="W44" i="39"/>
  <c r="T44" i="39"/>
  <c r="S44" i="39"/>
  <c r="Q44" i="39"/>
  <c r="P44" i="39"/>
  <c r="M44" i="39"/>
  <c r="L44" i="39"/>
  <c r="J44" i="39"/>
  <c r="I44" i="39"/>
  <c r="G44" i="39"/>
  <c r="F44" i="39"/>
  <c r="E44" i="39"/>
  <c r="D44" i="39"/>
  <c r="C44" i="39"/>
  <c r="N43" i="39"/>
  <c r="N42" i="39"/>
  <c r="N41" i="39"/>
  <c r="N40" i="39"/>
  <c r="N39" i="39"/>
  <c r="N38" i="39"/>
  <c r="N37" i="39"/>
  <c r="N36" i="39"/>
  <c r="N35" i="39"/>
  <c r="N34" i="39"/>
  <c r="N33" i="39"/>
  <c r="N32" i="39"/>
  <c r="N31" i="39"/>
  <c r="N30" i="39"/>
  <c r="N29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AF44" i="39" l="1"/>
  <c r="N44" i="39"/>
  <c r="X21" i="38" l="1"/>
  <c r="X19" i="38"/>
  <c r="AF26" i="24"/>
  <c r="AF25" i="24"/>
  <c r="AF24" i="24"/>
  <c r="T34" i="31" l="1"/>
  <c r="U34" i="31" s="1"/>
  <c r="O34" i="31"/>
  <c r="L34" i="31"/>
  <c r="T33" i="31"/>
  <c r="U33" i="31" s="1"/>
  <c r="O33" i="31"/>
  <c r="L33" i="31"/>
  <c r="T32" i="31"/>
  <c r="U32" i="31" s="1"/>
  <c r="O32" i="31"/>
  <c r="L32" i="31"/>
  <c r="T31" i="31"/>
  <c r="U31" i="31" s="1"/>
  <c r="O31" i="31"/>
  <c r="L31" i="31"/>
  <c r="T30" i="31"/>
  <c r="U30" i="31" s="1"/>
  <c r="O30" i="31"/>
  <c r="L30" i="31"/>
  <c r="T29" i="31"/>
  <c r="U29" i="31" s="1"/>
  <c r="O29" i="31"/>
  <c r="L29" i="31"/>
  <c r="T28" i="31"/>
  <c r="U28" i="31" s="1"/>
  <c r="O28" i="31"/>
  <c r="L28" i="31"/>
  <c r="T27" i="31"/>
  <c r="U27" i="31" s="1"/>
  <c r="O27" i="31"/>
  <c r="L27" i="31"/>
  <c r="T26" i="31"/>
  <c r="U26" i="31" s="1"/>
  <c r="O26" i="31"/>
  <c r="L26" i="31"/>
  <c r="T25" i="31"/>
  <c r="U25" i="31" s="1"/>
  <c r="O25" i="31"/>
  <c r="L25" i="31"/>
  <c r="T24" i="31"/>
  <c r="U24" i="31" s="1"/>
  <c r="O24" i="31"/>
  <c r="L24" i="31"/>
  <c r="T23" i="31"/>
  <c r="U23" i="31" s="1"/>
  <c r="O23" i="31"/>
  <c r="L23" i="31"/>
  <c r="T22" i="31"/>
  <c r="U22" i="31" s="1"/>
  <c r="O22" i="31"/>
  <c r="L22" i="31"/>
  <c r="T21" i="31"/>
  <c r="U21" i="31" s="1"/>
  <c r="O21" i="31"/>
  <c r="L21" i="31"/>
  <c r="T20" i="31"/>
  <c r="U20" i="31" s="1"/>
  <c r="O20" i="31"/>
  <c r="L20" i="31"/>
  <c r="T19" i="31"/>
  <c r="U19" i="31" s="1"/>
  <c r="O19" i="31"/>
  <c r="L19" i="31"/>
  <c r="T18" i="31"/>
  <c r="U18" i="31" s="1"/>
  <c r="O18" i="31"/>
  <c r="L18" i="31"/>
  <c r="T17" i="31"/>
  <c r="U17" i="31" s="1"/>
  <c r="O17" i="31"/>
  <c r="L17" i="31"/>
  <c r="T16" i="31"/>
  <c r="U16" i="31" s="1"/>
  <c r="O16" i="31"/>
  <c r="L16" i="31"/>
  <c r="T15" i="31"/>
  <c r="U15" i="31" s="1"/>
  <c r="O15" i="31"/>
  <c r="L15" i="31"/>
  <c r="T14" i="31"/>
  <c r="U14" i="31" s="1"/>
  <c r="O14" i="31"/>
  <c r="L14" i="31"/>
  <c r="T13" i="31"/>
  <c r="U13" i="31" s="1"/>
  <c r="O13" i="31"/>
  <c r="L13" i="31"/>
  <c r="Z19" i="37" l="1"/>
  <c r="Z20" i="37"/>
  <c r="Y20" i="37"/>
  <c r="W19" i="38" l="1"/>
  <c r="W21" i="38" s="1"/>
  <c r="Y19" i="37"/>
  <c r="AE26" i="24" l="1"/>
  <c r="AE25" i="24"/>
  <c r="AE24" i="24"/>
  <c r="D27" i="33" l="1"/>
  <c r="F27" i="33"/>
  <c r="AB25" i="25" l="1"/>
  <c r="AC25" i="25"/>
  <c r="AD25" i="25"/>
  <c r="AA25" i="25"/>
  <c r="V19" i="38" l="1"/>
  <c r="V21" i="38" s="1"/>
  <c r="U19" i="38"/>
  <c r="U21" i="38" s="1"/>
  <c r="T19" i="38" l="1"/>
  <c r="T21" i="38" s="1"/>
  <c r="S19" i="38"/>
  <c r="S21" i="38" s="1"/>
  <c r="R19" i="38"/>
  <c r="R21" i="38" s="1"/>
  <c r="Q19" i="38"/>
  <c r="Q21" i="38" s="1"/>
  <c r="P19" i="38"/>
  <c r="P21" i="38" s="1"/>
  <c r="O19" i="38"/>
  <c r="O21" i="38" s="1"/>
  <c r="N19" i="38"/>
  <c r="N21" i="38" s="1"/>
  <c r="M19" i="38"/>
  <c r="M21" i="38" s="1"/>
  <c r="L19" i="38"/>
  <c r="L21" i="38" s="1"/>
  <c r="K19" i="38"/>
  <c r="K21" i="38" s="1"/>
  <c r="J19" i="38"/>
  <c r="J21" i="38" s="1"/>
  <c r="I19" i="38"/>
  <c r="I21" i="38" s="1"/>
  <c r="H19" i="38"/>
  <c r="H21" i="38" s="1"/>
  <c r="G19" i="38"/>
  <c r="G21" i="38" s="1"/>
  <c r="F19" i="38"/>
  <c r="F21" i="38" s="1"/>
  <c r="E19" i="38"/>
  <c r="E21" i="38" s="1"/>
  <c r="D19" i="38"/>
  <c r="D21" i="38" s="1"/>
  <c r="C19" i="38"/>
  <c r="C21" i="38" s="1"/>
  <c r="X20" i="37" l="1"/>
  <c r="X19" i="37"/>
  <c r="AB25" i="24" l="1"/>
  <c r="AC25" i="24"/>
  <c r="AD25" i="24"/>
  <c r="AD26" i="24"/>
  <c r="AD24" i="24"/>
  <c r="W20" i="37"/>
  <c r="W19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D20" i="37"/>
  <c r="V19" i="37"/>
  <c r="U19" i="37"/>
  <c r="T19" i="37"/>
  <c r="S19" i="37"/>
  <c r="R19" i="37"/>
  <c r="Q19" i="37"/>
  <c r="P19" i="37"/>
  <c r="O19" i="37"/>
  <c r="N19" i="37"/>
  <c r="M19" i="37"/>
  <c r="L19" i="37"/>
  <c r="K19" i="37"/>
  <c r="J19" i="37"/>
  <c r="I19" i="37"/>
  <c r="H19" i="37"/>
  <c r="G19" i="37"/>
  <c r="F19" i="37"/>
  <c r="E19" i="37"/>
  <c r="D19" i="37"/>
  <c r="AC26" i="24" l="1"/>
  <c r="AC24" i="24"/>
  <c r="AB26" i="24" l="1"/>
  <c r="AB24" i="24"/>
  <c r="AA26" i="24" l="1"/>
  <c r="AA25" i="24"/>
  <c r="AA24" i="24"/>
  <c r="F19" i="33" l="1"/>
  <c r="F20" i="33"/>
  <c r="F21" i="33"/>
  <c r="F22" i="33"/>
  <c r="F23" i="33"/>
  <c r="F24" i="33"/>
  <c r="F25" i="33"/>
  <c r="F26" i="33"/>
  <c r="F28" i="33"/>
  <c r="F18" i="33"/>
  <c r="D19" i="33"/>
  <c r="D20" i="33"/>
  <c r="D21" i="33"/>
  <c r="D22" i="33"/>
  <c r="D23" i="33"/>
  <c r="D24" i="33"/>
  <c r="D25" i="33"/>
  <c r="D26" i="33"/>
  <c r="D28" i="33"/>
  <c r="D18" i="33"/>
  <c r="Z26" i="24" l="1"/>
  <c r="Z25" i="24"/>
  <c r="Z24" i="24"/>
  <c r="Y26" i="24"/>
  <c r="Y25" i="24"/>
  <c r="Y24" i="24"/>
  <c r="X25" i="24"/>
  <c r="X24" i="24"/>
  <c r="X26" i="24"/>
  <c r="W26" i="24"/>
  <c r="W25" i="24"/>
  <c r="W24" i="24"/>
  <c r="L26" i="24"/>
  <c r="K26" i="24"/>
  <c r="J26" i="24"/>
  <c r="I26" i="24"/>
  <c r="H26" i="24"/>
  <c r="G26" i="24"/>
  <c r="F26" i="24"/>
  <c r="E26" i="24"/>
  <c r="D26" i="24"/>
  <c r="C26" i="24"/>
  <c r="L25" i="24"/>
  <c r="K25" i="24"/>
  <c r="J25" i="24"/>
  <c r="I25" i="24"/>
  <c r="H25" i="24"/>
  <c r="G25" i="24"/>
  <c r="F25" i="24"/>
  <c r="E25" i="24"/>
  <c r="D25" i="24"/>
  <c r="C25" i="24"/>
  <c r="L24" i="24"/>
  <c r="K24" i="24"/>
  <c r="J24" i="24"/>
  <c r="I24" i="24"/>
  <c r="H24" i="24"/>
  <c r="G24" i="24"/>
  <c r="F24" i="24"/>
  <c r="E24" i="24"/>
  <c r="D24" i="24"/>
  <c r="C24" i="24"/>
  <c r="M24" i="24"/>
  <c r="N24" i="24"/>
  <c r="O24" i="24"/>
  <c r="P24" i="24"/>
  <c r="Q24" i="24"/>
  <c r="R24" i="24"/>
  <c r="S24" i="24"/>
  <c r="T24" i="24"/>
  <c r="U24" i="24"/>
  <c r="M25" i="24"/>
  <c r="N25" i="24"/>
  <c r="O25" i="24"/>
  <c r="P25" i="24"/>
  <c r="Q25" i="24"/>
  <c r="R25" i="24"/>
  <c r="S25" i="24"/>
  <c r="T25" i="24"/>
  <c r="U25" i="24"/>
  <c r="M26" i="24"/>
  <c r="N26" i="24"/>
  <c r="O26" i="24"/>
  <c r="P26" i="24"/>
  <c r="Q26" i="24"/>
  <c r="R26" i="24"/>
  <c r="S26" i="24"/>
  <c r="T26" i="24"/>
  <c r="U26" i="24"/>
  <c r="V26" i="24"/>
  <c r="V25" i="24"/>
  <c r="V24" i="24"/>
  <c r="D31" i="31"/>
  <c r="D26" i="31"/>
  <c r="D13" i="31"/>
  <c r="D14" i="31"/>
  <c r="D29" i="31"/>
  <c r="D17" i="31"/>
  <c r="D28" i="31"/>
  <c r="D25" i="31"/>
  <c r="D32" i="31"/>
  <c r="D18" i="31"/>
  <c r="D22" i="31"/>
  <c r="D20" i="31"/>
  <c r="D30" i="31"/>
  <c r="D15" i="31"/>
  <c r="D19" i="31"/>
  <c r="D24" i="31"/>
  <c r="D33" i="31"/>
  <c r="D23" i="31"/>
  <c r="D16" i="31"/>
  <c r="D21" i="31"/>
  <c r="D27" i="31"/>
  <c r="D34" i="31"/>
  <c r="I26" i="31"/>
  <c r="I14" i="31"/>
  <c r="I25" i="31"/>
  <c r="I32" i="31"/>
  <c r="I18" i="31"/>
  <c r="I17" i="31"/>
  <c r="I30" i="31"/>
  <c r="I31" i="31"/>
  <c r="I19" i="31"/>
  <c r="I21" i="31"/>
  <c r="I24" i="31"/>
  <c r="I22" i="31"/>
  <c r="I28" i="31"/>
  <c r="I23" i="31"/>
  <c r="I34" i="31"/>
  <c r="I33" i="31"/>
  <c r="I29" i="31"/>
  <c r="I16" i="31"/>
  <c r="I13" i="31"/>
  <c r="I15" i="31"/>
  <c r="I27" i="31"/>
  <c r="I20" i="31"/>
</calcChain>
</file>

<file path=xl/sharedStrings.xml><?xml version="1.0" encoding="utf-8"?>
<sst xmlns="http://schemas.openxmlformats.org/spreadsheetml/2006/main" count="868" uniqueCount="272">
  <si>
    <t xml:space="preserve"> </t>
  </si>
  <si>
    <t>TITULO: INDICADORES SISTEMA GENERAL DE RIESGOS LABORALES</t>
  </si>
  <si>
    <t>FECHA DE ELABORACION: Marzo 2024</t>
  </si>
  <si>
    <t xml:space="preserve">  </t>
  </si>
  <si>
    <t>DIRECCIÓN/ OFICINA: DIRECCIÓN DE REGULACIÓN DE LA OPERACIÓN DEL ASEGURAMIENTO EN SALUD, RIESGOS LABORALES Y PENSIONES</t>
  </si>
  <si>
    <t>SUBDIRECCIÓN DE RIESGOS LABORALES</t>
  </si>
  <si>
    <t>ESTADISTICAS SISTEMA GENERAL DE RIESGOS LABORALES</t>
  </si>
  <si>
    <t>1994 - 2023</t>
  </si>
  <si>
    <t>CONCEPTO</t>
  </si>
  <si>
    <t>ACUMUL 1994</t>
  </si>
  <si>
    <t>ACUMUL 1995</t>
  </si>
  <si>
    <t>ACUMUL 1996</t>
  </si>
  <si>
    <t>ACUMUL 1997</t>
  </si>
  <si>
    <t>ACUMUL 1998</t>
  </si>
  <si>
    <t>ACUMUL 1999</t>
  </si>
  <si>
    <t>ACUMUL 2000</t>
  </si>
  <si>
    <t>ACUMUL 2001</t>
  </si>
  <si>
    <t>ACUMUL 2002</t>
  </si>
  <si>
    <t>ACUMUL 2003</t>
  </si>
  <si>
    <t>ACUMUL         2004</t>
  </si>
  <si>
    <t>ACUMUL         2005</t>
  </si>
  <si>
    <t xml:space="preserve">ACUMUL 2006 </t>
  </si>
  <si>
    <t>ACUMULADO 2007</t>
  </si>
  <si>
    <t>ACUMULADO 2008</t>
  </si>
  <si>
    <t>ACUMULADO  2009</t>
  </si>
  <si>
    <t>ACUMULADO 2010</t>
  </si>
  <si>
    <t>ACUMULADO 2011</t>
  </si>
  <si>
    <t>ACUMULADO 2012</t>
  </si>
  <si>
    <t xml:space="preserve">ACUMULADO 2013 </t>
  </si>
  <si>
    <t xml:space="preserve">ACUMULADO 2014 </t>
  </si>
  <si>
    <t>ACUMULADO 2015</t>
  </si>
  <si>
    <t>ACUMULADO 2016</t>
  </si>
  <si>
    <t>ACUMULADO 2017</t>
  </si>
  <si>
    <t>ACUMULADO 2018</t>
  </si>
  <si>
    <t>ACUMULADO 2019</t>
  </si>
  <si>
    <t>ACUMULADO 2020</t>
  </si>
  <si>
    <t>ACUMULADO 2021</t>
  </si>
  <si>
    <t>ACUMULADO 2022</t>
  </si>
  <si>
    <t>ACUMULADO 2023</t>
  </si>
  <si>
    <t>TRABAJADORES AFILIADOS</t>
  </si>
  <si>
    <t>EMPRESAS AFILIADAS</t>
  </si>
  <si>
    <t>PENSIONES DE INVALIDEZ PAGADAS</t>
  </si>
  <si>
    <t xml:space="preserve">MUERTES CALIFICADAS COMO LABORALES </t>
  </si>
  <si>
    <t>MUERTES OCURRIDAS</t>
  </si>
  <si>
    <t>INCAPACIDADES PERMANENTES PARCIALES PAGADAS</t>
  </si>
  <si>
    <t xml:space="preserve">ENFERMEDADES CALIFICADAS COMO LABORALES </t>
  </si>
  <si>
    <t xml:space="preserve">ACCIDENTES CALIFICADOS COMO LABORALES </t>
  </si>
  <si>
    <t xml:space="preserve">PRESUNTOS ACCIDENTES DE TRABAJO  </t>
  </si>
  <si>
    <t>TASA DE ACCIDENTES CALIFICADOS COMO LABORALES  X 100</t>
  </si>
  <si>
    <t>TASA DE ENFERMEDADES  CALIFICADAS COMO LABORALES  X 100.000</t>
  </si>
  <si>
    <t>TASA DE MUERTES  CALIFICADAS X 100.000</t>
  </si>
  <si>
    <t>COTIZACIONES AL SISTEMA GENERAL DE RIESGOS LABORALES POR LAS ARL´S</t>
  </si>
  <si>
    <t xml:space="preserve"> 3.312.435.427.893 
</t>
  </si>
  <si>
    <t>Fuente: Administradoras de Riesgos Laborales y Superintendencia Financiera - Ministerio de Salud y Protección Social, Subdirección de Riesgos Laborales</t>
  </si>
  <si>
    <t>FECHA DE ELABORACION:  Marzo 2024</t>
  </si>
  <si>
    <t>TRABAJADORES AFILIADOS AL SISTEMA GENERAL DE RIESGOS LABORALES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</si>
  <si>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</si>
  <si>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</si>
  <si>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</si>
  <si>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</si>
  <si>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</si>
  <si>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</si>
  <si>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</si>
  <si>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</si>
  <si>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</si>
  <si>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</si>
  <si>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</si>
  <si>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</si>
  <si>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 xml:space="preserve">2006 </t>
  </si>
  <si>
    <t xml:space="preserve">2007 </t>
  </si>
  <si>
    <t>2008</t>
  </si>
  <si>
    <t>2009</t>
  </si>
  <si>
    <t>2011</t>
  </si>
  <si>
    <t>2012</t>
  </si>
  <si>
    <t>2014</t>
  </si>
  <si>
    <t>2015</t>
  </si>
  <si>
    <t>2016</t>
  </si>
  <si>
    <t>2017</t>
  </si>
  <si>
    <t>2018</t>
  </si>
  <si>
    <t>2019</t>
  </si>
  <si>
    <t>2021</t>
  </si>
  <si>
    <t>2022</t>
  </si>
  <si>
    <t>2023</t>
  </si>
  <si>
    <t>Fuente: Administradoras de Riesgos Laborales - Ministerio de Salud y Protección Social, Subsidrección de Riesgos Laborales</t>
  </si>
  <si>
    <t>Diciembre de 2023</t>
  </si>
  <si>
    <t>Empresas</t>
  </si>
  <si>
    <t>Dependientes</t>
  </si>
  <si>
    <t>Contratistas</t>
  </si>
  <si>
    <t>Estudiantes</t>
  </si>
  <si>
    <t>Voluntarios</t>
  </si>
  <si>
    <t>Total Afiliados</t>
  </si>
  <si>
    <t>TRABAJADORES INDEPENDIENTES AFILIADOS AL SISTEMA GENERAL DE RIESGOS LABORALES</t>
  </si>
  <si>
    <t>AFILIACION TRABAJADORES INDEPENDIENTES AL SISTEMA GENERAL DE RIESGOS LABORALES</t>
  </si>
  <si>
    <t>Estudiantes afiliados SGRL - Año 2023</t>
  </si>
  <si>
    <t>ARL</t>
  </si>
  <si>
    <t xml:space="preserve"> Nro estudiantes afiliados SGRL</t>
  </si>
  <si>
    <t>CIA. DE SEGUROS BOLIVAR S.A.</t>
  </si>
  <si>
    <t>COMPAÑIA DE SEGUROS DE VIDA AURORA</t>
  </si>
  <si>
    <t>COMPAÑIA SURAMERICANA ADMINISTRADORA DE RIESGOS PROFESIONALES Y SEGUROS VIDA</t>
  </si>
  <si>
    <t>LA EQUIDAD SEGUROS DE VIDA ORGANISMO COOPERATIVO - LA EQUIDAD VIDA</t>
  </si>
  <si>
    <t>MAPFRE COLOMBIA VIDA SEGUROS S</t>
  </si>
  <si>
    <t>POSITIVA COMPAÑIA DE SEGUROS</t>
  </si>
  <si>
    <t>RIESGOS PROFESIONALES COLMENA S.A COMPAÑÍA DE SEGUROS DE VIDA</t>
  </si>
  <si>
    <t>SEGUROS DE VIDA ALFA S.A.</t>
  </si>
  <si>
    <t>SEGUROS DE VIDA COLPATRIA S.A.</t>
  </si>
  <si>
    <t>COMPAÑIA DE SEGUROS COLSANITAS S.A.</t>
  </si>
  <si>
    <t>Total general</t>
  </si>
  <si>
    <t>Trabajadores voluntarios afiliados SGRL - Año 2023</t>
  </si>
  <si>
    <t xml:space="preserve"> Voluntario</t>
  </si>
  <si>
    <t xml:space="preserve">TITULO: INDICADORES SISTEMA GENERAL DE RIESGOS LABORALES - EMPRESAS AFILIADAS </t>
  </si>
  <si>
    <t>EMPRESAS AFILIADAS AL SISTEMA GENERAL DE RIESGOS LABORALES</t>
  </si>
  <si>
    <t>Concepto</t>
  </si>
  <si>
    <t>2010</t>
  </si>
  <si>
    <t>TITULO: INDICADORES SISTEMA GENERAL DE RIESGOS LABORALES - TASA DE MUERTES  CALIFICADAS X 100.000</t>
  </si>
  <si>
    <t>Año 1994 - 2023</t>
  </si>
  <si>
    <t>TITULO: INDICADORES SISTEMA GENERAL DE RIESGOS LABORALES - TASA DE ACCIDENTES CALIFICADOS COMO LABORALES X 100</t>
  </si>
  <si>
    <t>TASA DE ACCIDENTES CALIFICADOS COMO LABORALES X 100</t>
  </si>
  <si>
    <t>Año 1994 - 2021</t>
  </si>
  <si>
    <t>Tasa de at  Calificados como Laborales  x 100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</si>
  <si>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&gt;</t>
  </si>
  <si>
    <t>TITULO: INDICADORES SISTEMA GENERAL DE RIESGOS LABORALES - TASA DE ENFERMEDADES CALIFICADAS COMO LABORALES X 100,000</t>
  </si>
  <si>
    <t>TASA DE ENFERMEDADES CALIFICADAS COMO LABORALES X 100,000</t>
  </si>
  <si>
    <t>Tasa  Enfer</t>
  </si>
  <si>
    <t xml:space="preserve">TITULO: INDICADORES SISTEMA GENERAL DE RIESGOS LABORALES - ARL </t>
  </si>
  <si>
    <t xml:space="preserve">Distribución de Afiliados a ARL </t>
  </si>
  <si>
    <t>(Diciembre de 2023)</t>
  </si>
  <si>
    <t>Administradora de Riesgos Laborales-ARL</t>
  </si>
  <si>
    <t>Trabajadores</t>
  </si>
  <si>
    <t>Número</t>
  </si>
  <si>
    <t>%</t>
  </si>
  <si>
    <t xml:space="preserve"> Nro empresas afiliados SGRL</t>
  </si>
  <si>
    <t xml:space="preserve"> Nro trabajadores dependiente afiliados SGRL</t>
  </si>
  <si>
    <t xml:space="preserve"> Nro trabajadores independientes afiliados SGRL</t>
  </si>
  <si>
    <t xml:space="preserve"> Nro presuntos AT</t>
  </si>
  <si>
    <t xml:space="preserve"> Nro AT sucedidos</t>
  </si>
  <si>
    <t xml:space="preserve"> Nro presuntas EL</t>
  </si>
  <si>
    <t xml:space="preserve"> Nro EL sucedidas</t>
  </si>
  <si>
    <t xml:space="preserve"> Nro muertes reportadas presuntos AT</t>
  </si>
  <si>
    <t xml:space="preserve"> Nro muertes reportadas presuntas EL</t>
  </si>
  <si>
    <t xml:space="preserve"> Nro muerte sreportadas AT calificados</t>
  </si>
  <si>
    <t xml:space="preserve"> Nro muertes EL calificados</t>
  </si>
  <si>
    <t xml:space="preserve"> Nro nuevas pensiones invalidez AT</t>
  </si>
  <si>
    <t xml:space="preserve"> Nro nuevas pensiones invalidez EL</t>
  </si>
  <si>
    <t xml:space="preserve"> Nro IPP  AT</t>
  </si>
  <si>
    <t xml:space="preserve"> Nro IPP  EL</t>
  </si>
  <si>
    <t xml:space="preserve"> Nro presuntos AT por ocupacion</t>
  </si>
  <si>
    <t xml:space="preserve"> Nro AT sucedidos por ocupacion</t>
  </si>
  <si>
    <t xml:space="preserve"> Nro presuntas EL por ocupacion</t>
  </si>
  <si>
    <t xml:space="preserve"> Nro EL sucedidas y calificadas por ocupacion</t>
  </si>
  <si>
    <t xml:space="preserve"> Nro muertes reportadas presuntos AT por ocupacion</t>
  </si>
  <si>
    <t xml:space="preserve"> Nro muertes reportadas presuntas E Lpor ocupacion</t>
  </si>
  <si>
    <t xml:space="preserve"> Nro muertes AT calificados origen laboral por ocupacion</t>
  </si>
  <si>
    <t xml:space="preserve"> Nro muertes por EL calificados origen laboral por ocupacion</t>
  </si>
  <si>
    <t xml:space="preserve"> Nro nuevas pensiones invalidez por AT por ocupacion</t>
  </si>
  <si>
    <t xml:space="preserve"> Nro nuevas pensiones invalidez por EL por ocupacion</t>
  </si>
  <si>
    <t xml:space="preserve"> Nro IPP  AT por ocupación</t>
  </si>
  <si>
    <t xml:space="preserve"> Nro IPP  EL por ocupación</t>
  </si>
  <si>
    <t>Nota: No de empresas y trabajadores es con corte a diciembre, los demás indicadores corresponde a la sumatoria del año</t>
  </si>
  <si>
    <t>Total Nacional</t>
  </si>
  <si>
    <t>Afiliados Diciembre</t>
  </si>
  <si>
    <t>Empresas Diciembre</t>
  </si>
  <si>
    <t>Tasa AT</t>
  </si>
  <si>
    <t>Tasa EL</t>
  </si>
  <si>
    <t>Tasa Mortal</t>
  </si>
  <si>
    <t xml:space="preserve">TITULO: INDICADORES SISTEMA GENERAL DE RIESGOS LABORALES - TASAS </t>
  </si>
  <si>
    <t>FECHA DE ELABORACION:  Marzo de 2024</t>
  </si>
  <si>
    <t>Agregado por agrupaciones de actividad económica</t>
  </si>
  <si>
    <t>Año 2023</t>
  </si>
  <si>
    <t>SECTOR ECONOMICO</t>
  </si>
  <si>
    <t>Nro empresas afiliados SGRL_</t>
  </si>
  <si>
    <t xml:space="preserve"> Total trabajadores afiliados SGRL</t>
  </si>
  <si>
    <t>Tasa de Accidentes x 100</t>
  </si>
  <si>
    <t>Tasa de Enfermedades x 100.000</t>
  </si>
  <si>
    <t>Nro muerte sreportadas AT calificados</t>
  </si>
  <si>
    <t>Nro Total muertes calificados</t>
  </si>
  <si>
    <t>Tasa de Muertes x 100.000</t>
  </si>
  <si>
    <t>Nro nuevas pensiones invalidez EL</t>
  </si>
  <si>
    <t>CONSTRUCCIÓN</t>
  </si>
  <si>
    <t>ACTIVIDADES DE ATENCIÓN DE LA SALUD HUMANA Y DE ASISTENCIA SOCIAL</t>
  </si>
  <si>
    <t>INDUSTRIAS MANUFACTURERAS</t>
  </si>
  <si>
    <t>TRANSPORTE Y ALMACENAMIENTO</t>
  </si>
  <si>
    <t>ENSEÑANZA</t>
  </si>
  <si>
    <t>COMERCIO AL POR MAYOR Y AL POR MENOR; REPARACIÓN DE VEHÍCULOS AUTOMOTORES Y MOTOCICLETAS</t>
  </si>
  <si>
    <t>ACTIVIDADES DE ALOJAMIENTO Y SERVICIOS DE COMIDA</t>
  </si>
  <si>
    <t>ACTIVIDADES FINANCIERAS Y DE SEGUROS</t>
  </si>
  <si>
    <t>ACTIVIDADES PROFESIONALES, CIENTÍFICAS Y TÉCNICAS</t>
  </si>
  <si>
    <t>ACTIVIDADES DE SERVICIOS ADMINISTRATIVOS Y DE APOYO</t>
  </si>
  <si>
    <t>OTRAS ACTIVIDADES DE SERVICIOS</t>
  </si>
  <si>
    <t>ACTIVIDADES DE LOS HOGARES INDIVIDUALES EN CALIDAD DE EMPLEADORES; ACTIVIDADES NO DIFERENCIADAS DE LOS HOGARES INDIVIDUALES COMO PRODUCTORES DE BIENES Y SERVICIOS PARA USO PROPIO</t>
  </si>
  <si>
    <t>AGRICULTURA, GANADERÍA, CAZA, SILVICULTURA Y PESCA</t>
  </si>
  <si>
    <t>INFORMACIÓN Y COMUNICACIONES</t>
  </si>
  <si>
    <t>ACTIVIDADES INMOBILIARIAS</t>
  </si>
  <si>
    <t>ACTIVIDADES ARTÍSTICAS, DE ENTRETENIMIENTO Y RECREACIÓN</t>
  </si>
  <si>
    <t>SUMINISTRO DE AGUA, EVACUACIÓN DE AGUAS RESIDUALES, GESTIÓN DE DESECHOS Y DESCONTAMINACIÓN</t>
  </si>
  <si>
    <t>EXPLOTACIÓN DE MINAS Y CANTERAS</t>
  </si>
  <si>
    <t>ADMINISTRACIÓN PÚBLICA Y DEFENSA; PLANES DE SEGURIDAD SOCIAL DE AFILIACIÓN OBLIGATORIA</t>
  </si>
  <si>
    <t>SUMINISTRO DE ELECTRICIDAD, GAS, VAPOR Y AIRE ACONDICIONADO</t>
  </si>
  <si>
    <t xml:space="preserve">ACTIVIDADES DE ORGANIZACIONES Y ENTIDADES EXTRATERRITORIALES </t>
  </si>
  <si>
    <t>TITULO: INDICADORES SISTEMA GENERAL DE RIESGOS LABORALES - POBLACION OCUPADA VS AFILIADOS SGRL</t>
  </si>
  <si>
    <t>Cobertura del SGRL vs POA y PEA</t>
  </si>
  <si>
    <t>Población total</t>
  </si>
  <si>
    <t>Población en edad de trabajar</t>
  </si>
  <si>
    <t>Fuerza de trabajo</t>
  </si>
  <si>
    <t>Ocupados</t>
  </si>
  <si>
    <t>Afiliados SGRL</t>
  </si>
  <si>
    <t>% Cobertura SGRL fente a PEA</t>
  </si>
  <si>
    <t>% Cobertura SGRL frente a PO</t>
  </si>
  <si>
    <t>Fuentes: Información DANE. Encuesta Nacional de Hogares, 2012.</t>
  </si>
  <si>
    <t>DANE - Encuesta Continua de Hogares, 2004. Cálculos Ministerio de Salud y Protección Social - Subdirección de Riesgos Laborales</t>
  </si>
  <si>
    <r>
      <rPr>
        <b/>
        <sz val="8"/>
        <rFont val="Arial"/>
        <family val="2"/>
      </rPr>
      <t>Ocupados:</t>
    </r>
    <r>
      <rPr>
        <sz val="8"/>
        <rFont val="Arial"/>
        <family val="2"/>
      </rPr>
      <t xml:space="preserve"> Son las personas que durante el período de referencia se encontraban en una de las siguientes situaciones:</t>
    </r>
  </si>
  <si>
    <t>1. Trabajó por lo menos una hora remunerada en dinero o en especie en la semana de referencia.</t>
  </si>
  <si>
    <t>2. Los que no trabajaron la semana de referencia, pero tenían un trabajo.</t>
  </si>
  <si>
    <t>3. Trabajadores familiares sin remuneración que trabajaron en la semana de referencia por lo menos 1 hora.</t>
  </si>
  <si>
    <r>
      <rPr>
        <b/>
        <sz val="8"/>
        <rFont val="Arial"/>
        <family val="2"/>
      </rPr>
      <t>Economicamente Activa:</t>
    </r>
    <r>
      <rPr>
        <sz val="8"/>
        <rFont val="Arial"/>
        <family val="2"/>
      </rPr>
      <t xml:space="preserve"> También se le llama fuerza laboral y está conformada por las personas en edad de trabajar que trabajan o están</t>
    </r>
  </si>
  <si>
    <t>buscando empleo.</t>
  </si>
  <si>
    <t>TITULO: INDICADORES SISTEMA GENERAL DE RIESGOS LABORALES - EVASION DEPENDIENTES</t>
  </si>
  <si>
    <t>Evasión trabajadores dependientes al SGRL</t>
  </si>
  <si>
    <t>2013</t>
  </si>
  <si>
    <t>Afiliados Dependientes</t>
  </si>
  <si>
    <t>Ocupados DANE</t>
  </si>
  <si>
    <t>Trabajadores Dependientes DANE</t>
  </si>
  <si>
    <t>No. Evasores</t>
  </si>
  <si>
    <t>Evasión trabajadores dependientes</t>
  </si>
  <si>
    <t>Fuente: DANE. Administradoras de Riesgos Laborales - Ministerio de Salud y Protección Social, Cálculos - Subsidrección de Riesgos Laborales.</t>
  </si>
  <si>
    <t>Departamento</t>
  </si>
  <si>
    <t xml:space="preserve">Total Afiliados </t>
  </si>
  <si>
    <t>Total de presuntos AT</t>
  </si>
  <si>
    <t>Total de Nro AT sucedidos</t>
  </si>
  <si>
    <t>Tasa de accidentes calificados como laborales  x 100</t>
  </si>
  <si>
    <t>Total de Nro presuntas EL</t>
  </si>
  <si>
    <t xml:space="preserve"> Total de Nro EL sucedidas</t>
  </si>
  <si>
    <t>Tasa de enfermedades calificadas como laborales  x 100.000</t>
  </si>
  <si>
    <t xml:space="preserve"> Total de Nro muertes reportadas presuntos</t>
  </si>
  <si>
    <t>Total de Nro muertes calificados</t>
  </si>
  <si>
    <t>Tasa de muertes  calificadas x 100.000</t>
  </si>
  <si>
    <t>Total de Nro nuevas pensiones invalidez</t>
  </si>
  <si>
    <t xml:space="preserve"> Total Nro IPP </t>
  </si>
  <si>
    <t>Total de Nro IPP  EL</t>
  </si>
  <si>
    <t>Antioquia</t>
  </si>
  <si>
    <t>Arauca</t>
  </si>
  <si>
    <t>Atlantico</t>
  </si>
  <si>
    <t>Bogotá</t>
  </si>
  <si>
    <t>Bolivar</t>
  </si>
  <si>
    <t>Boyaca</t>
  </si>
  <si>
    <t>Caldas</t>
  </si>
  <si>
    <t>Caqueta</t>
  </si>
  <si>
    <t>Casanare</t>
  </si>
  <si>
    <t>Cauca</t>
  </si>
  <si>
    <t xml:space="preserve">Cesar </t>
  </si>
  <si>
    <t>Choco</t>
  </si>
  <si>
    <t>Cordoba</t>
  </si>
  <si>
    <t>Cundinamarca</t>
  </si>
  <si>
    <t>Guania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</si>
  <si>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</si>
  <si>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</si>
  <si>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</si>
  <si>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</si>
  <si>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</si>
  <si>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</si>
  <si>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</si>
  <si>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</si>
  <si>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</si>
  <si>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</si>
  <si>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 Andres</t>
  </si>
  <si>
    <t>Santander</t>
  </si>
  <si>
    <t>Sucre</t>
  </si>
  <si>
    <t>Tolima</t>
  </si>
  <si>
    <t>Valle</t>
  </si>
  <si>
    <t>Vaupes</t>
  </si>
  <si>
    <t>Vichada</t>
  </si>
  <si>
    <t>Amazonas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</si>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</sst>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General_)"/>
    <numFmt numFmtId="167" formatCode="_-* #,##0.00\ [$€]_-;\-* #,##0.00\ [$€]_-;_-* &quot;-&quot;??\ [$€]_-;_-@_-"/>
    <numFmt numFmtId="168" formatCode="_ * #,##0.00_ ;_ * \-#,##0.00_ ;_ * &quot;-&quot;??_ ;_ @_ "/>
    <numFmt numFmtId="169" formatCode="0.0%"/>
    <numFmt numFmtId="170" formatCode="#,###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00000A"/>
      <name val="Calibri"/>
      <family val="2"/>
    </font>
    <font>
      <sz val="12"/>
      <name val="Helv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2"/>
      <color rgb="FF000000"/>
      <name val="Arial Narrow"/>
      <family val="2"/>
    </font>
    <font>
      <sz val="9"/>
      <name val="Segoe UI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theme="8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theme="8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DFDFE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DE4CF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8" tint="0.39997558519241921"/>
        <bgColor theme="8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29">
    <xf numFmtId="0" fontId="0" fillId="0" borderId="0"/>
    <xf numFmtId="0" fontId="27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6" fontId="36" fillId="0" borderId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1" fillId="5" borderId="0" applyNumberFormat="0" applyBorder="0" applyAlignment="0" applyProtection="0"/>
    <xf numFmtId="0" fontId="42" fillId="6" borderId="0" applyNumberFormat="0" applyBorder="0" applyAlignment="0" applyProtection="0"/>
    <xf numFmtId="0" fontId="43" fillId="7" borderId="25" applyNumberFormat="0" applyAlignment="0" applyProtection="0"/>
    <xf numFmtId="0" fontId="44" fillId="8" borderId="26" applyNumberFormat="0" applyAlignment="0" applyProtection="0"/>
    <xf numFmtId="0" fontId="45" fillId="8" borderId="25" applyNumberFormat="0" applyAlignment="0" applyProtection="0"/>
    <xf numFmtId="0" fontId="46" fillId="0" borderId="27" applyNumberFormat="0" applyFill="0" applyAlignment="0" applyProtection="0"/>
    <xf numFmtId="0" fontId="47" fillId="9" borderId="2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50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50" fillId="34" borderId="0" applyNumberFormat="0" applyBorder="0" applyAlignment="0" applyProtection="0"/>
    <xf numFmtId="0" fontId="27" fillId="0" borderId="0">
      <alignment wrapText="1"/>
    </xf>
    <xf numFmtId="167" fontId="2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/>
    <xf numFmtId="0" fontId="16" fillId="10" borderId="29" applyNumberFormat="0" applyFont="0" applyAlignment="0" applyProtection="0"/>
    <xf numFmtId="0" fontId="16" fillId="0" borderId="0"/>
    <xf numFmtId="0" fontId="16" fillId="10" borderId="2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29" applyNumberFormat="0" applyFont="0" applyAlignment="0" applyProtection="0"/>
    <xf numFmtId="0" fontId="15" fillId="0" borderId="0"/>
    <xf numFmtId="0" fontId="15" fillId="10" borderId="2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7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29" applyNumberFormat="0" applyFont="0" applyAlignment="0" applyProtection="0"/>
    <xf numFmtId="0" fontId="14" fillId="0" borderId="0"/>
    <xf numFmtId="0" fontId="14" fillId="10" borderId="2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29" applyNumberFormat="0" applyFont="0" applyAlignment="0" applyProtection="0"/>
    <xf numFmtId="0" fontId="13" fillId="0" borderId="0"/>
    <xf numFmtId="0" fontId="13" fillId="10" borderId="2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27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29" applyNumberFormat="0" applyFont="0" applyAlignment="0" applyProtection="0"/>
    <xf numFmtId="0" fontId="12" fillId="0" borderId="0"/>
    <xf numFmtId="0" fontId="12" fillId="10" borderId="2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29" applyNumberFormat="0" applyFont="0" applyAlignment="0" applyProtection="0"/>
    <xf numFmtId="0" fontId="11" fillId="0" borderId="0"/>
    <xf numFmtId="0" fontId="11" fillId="10" borderId="2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29" applyNumberFormat="0" applyFont="0" applyAlignment="0" applyProtection="0"/>
    <xf numFmtId="0" fontId="10" fillId="0" borderId="0"/>
    <xf numFmtId="0" fontId="10" fillId="10" borderId="2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29" applyNumberFormat="0" applyFont="0" applyAlignment="0" applyProtection="0"/>
    <xf numFmtId="0" fontId="9" fillId="0" borderId="0"/>
    <xf numFmtId="0" fontId="9" fillId="10" borderId="2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41" fontId="27" fillId="0" borderId="0" applyFont="0" applyFill="0" applyBorder="0" applyAlignment="0" applyProtection="0"/>
    <xf numFmtId="0" fontId="27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29" applyNumberFormat="0" applyFont="0" applyAlignment="0" applyProtection="0"/>
    <xf numFmtId="0" fontId="8" fillId="0" borderId="0"/>
    <xf numFmtId="0" fontId="8" fillId="10" borderId="2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29" applyNumberFormat="0" applyFont="0" applyAlignment="0" applyProtection="0"/>
    <xf numFmtId="0" fontId="7" fillId="0" borderId="0"/>
    <xf numFmtId="0" fontId="7" fillId="10" borderId="2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1" fontId="27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29" applyNumberFormat="0" applyFont="0" applyAlignment="0" applyProtection="0"/>
    <xf numFmtId="0" fontId="6" fillId="0" borderId="0"/>
    <xf numFmtId="0" fontId="6" fillId="10" borderId="2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8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29" applyNumberFormat="0" applyFont="0" applyAlignment="0" applyProtection="0"/>
    <xf numFmtId="0" fontId="6" fillId="0" borderId="0"/>
    <xf numFmtId="0" fontId="6" fillId="10" borderId="2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29" applyNumberFormat="0" applyFont="0" applyAlignment="0" applyProtection="0"/>
    <xf numFmtId="0" fontId="5" fillId="0" borderId="0"/>
    <xf numFmtId="0" fontId="5" fillId="10" borderId="2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1" fontId="27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29" applyNumberFormat="0" applyFont="0" applyAlignment="0" applyProtection="0"/>
    <xf numFmtId="0" fontId="5" fillId="0" borderId="0"/>
    <xf numFmtId="0" fontId="5" fillId="10" borderId="2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29" applyNumberFormat="0" applyFont="0" applyAlignment="0" applyProtection="0"/>
    <xf numFmtId="0" fontId="4" fillId="0" borderId="0"/>
    <xf numFmtId="0" fontId="4" fillId="10" borderId="2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1" fontId="27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29" applyNumberFormat="0" applyFont="0" applyAlignment="0" applyProtection="0"/>
    <xf numFmtId="0" fontId="4" fillId="0" borderId="0"/>
    <xf numFmtId="0" fontId="4" fillId="10" borderId="2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29" applyNumberFormat="0" applyFont="0" applyAlignment="0" applyProtection="0"/>
    <xf numFmtId="0" fontId="3" fillId="0" borderId="0"/>
    <xf numFmtId="0" fontId="3" fillId="10" borderId="2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1" fontId="2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29" applyNumberFormat="0" applyFont="0" applyAlignment="0" applyProtection="0"/>
    <xf numFmtId="0" fontId="3" fillId="0" borderId="0"/>
    <xf numFmtId="0" fontId="3" fillId="10" borderId="2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59" fillId="0" borderId="0" applyFont="0" applyFill="0" applyBorder="0" applyAlignment="0" applyProtection="0"/>
    <xf numFmtId="0" fontId="2" fillId="0" borderId="0"/>
    <xf numFmtId="0" fontId="27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0" fillId="0" borderId="0"/>
    <xf numFmtId="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2" fillId="6" borderId="0" applyNumberFormat="0" applyBorder="0" applyAlignment="0" applyProtection="0"/>
    <xf numFmtId="0" fontId="50" fillId="14" borderId="0" applyNumberFormat="0" applyBorder="0" applyAlignment="0" applyProtection="0"/>
    <xf numFmtId="0" fontId="50" fillId="18" borderId="0" applyNumberFormat="0" applyBorder="0" applyAlignment="0" applyProtection="0"/>
    <xf numFmtId="0" fontId="50" fillId="22" borderId="0" applyNumberFormat="0" applyBorder="0" applyAlignment="0" applyProtection="0"/>
    <xf numFmtId="0" fontId="50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4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27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27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27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27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27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</cellStyleXfs>
  <cellXfs count="284">
    <xf numFmtId="0" fontId="0" fillId="0" borderId="0" xfId="0"/>
    <xf numFmtId="0" fontId="21" fillId="2" borderId="0" xfId="0" applyFont="1" applyFill="1"/>
    <xf numFmtId="0" fontId="21" fillId="0" borderId="0" xfId="0" applyFont="1"/>
    <xf numFmtId="3" fontId="21" fillId="2" borderId="2" xfId="0" applyNumberFormat="1" applyFont="1" applyFill="1" applyBorder="1"/>
    <xf numFmtId="0" fontId="21" fillId="2" borderId="2" xfId="0" applyFont="1" applyFill="1" applyBorder="1"/>
    <xf numFmtId="3" fontId="21" fillId="2" borderId="3" xfId="0" applyNumberFormat="1" applyFont="1" applyFill="1" applyBorder="1"/>
    <xf numFmtId="3" fontId="21" fillId="2" borderId="2" xfId="0" applyNumberFormat="1" applyFont="1" applyFill="1" applyBorder="1" applyAlignment="1">
      <alignment wrapText="1"/>
    </xf>
    <xf numFmtId="3" fontId="21" fillId="2" borderId="4" xfId="0" applyNumberFormat="1" applyFont="1" applyFill="1" applyBorder="1"/>
    <xf numFmtId="3" fontId="21" fillId="2" borderId="5" xfId="0" applyNumberFormat="1" applyFont="1" applyFill="1" applyBorder="1"/>
    <xf numFmtId="3" fontId="23" fillId="2" borderId="0" xfId="0" applyNumberFormat="1" applyFont="1" applyFill="1"/>
    <xf numFmtId="4" fontId="21" fillId="2" borderId="2" xfId="0" applyNumberFormat="1" applyFont="1" applyFill="1" applyBorder="1" applyAlignment="1">
      <alignment wrapText="1"/>
    </xf>
    <xf numFmtId="3" fontId="24" fillId="2" borderId="3" xfId="0" applyNumberFormat="1" applyFont="1" applyFill="1" applyBorder="1"/>
    <xf numFmtId="3" fontId="21" fillId="2" borderId="3" xfId="0" applyNumberFormat="1" applyFont="1" applyFill="1" applyBorder="1" applyAlignment="1">
      <alignment wrapText="1"/>
    </xf>
    <xf numFmtId="3" fontId="21" fillId="2" borderId="6" xfId="0" applyNumberFormat="1" applyFont="1" applyFill="1" applyBorder="1"/>
    <xf numFmtId="4" fontId="21" fillId="2" borderId="6" xfId="0" applyNumberFormat="1" applyFont="1" applyFill="1" applyBorder="1"/>
    <xf numFmtId="0" fontId="21" fillId="0" borderId="2" xfId="0" applyFont="1" applyBorder="1"/>
    <xf numFmtId="3" fontId="21" fillId="0" borderId="2" xfId="0" applyNumberFormat="1" applyFont="1" applyBorder="1"/>
    <xf numFmtId="0" fontId="19" fillId="0" borderId="0" xfId="0" applyFont="1"/>
    <xf numFmtId="0" fontId="25" fillId="0" borderId="8" xfId="0" applyFont="1" applyBorder="1" applyAlignment="1">
      <alignment horizontal="center" vertical="top" wrapText="1"/>
    </xf>
    <xf numFmtId="0" fontId="22" fillId="0" borderId="7" xfId="0" applyFont="1" applyBorder="1" applyAlignment="1">
      <alignment vertical="top" wrapText="1"/>
    </xf>
    <xf numFmtId="3" fontId="0" fillId="0" borderId="0" xfId="0" applyNumberFormat="1"/>
    <xf numFmtId="0" fontId="27" fillId="0" borderId="0" xfId="0" applyFont="1"/>
    <xf numFmtId="9" fontId="0" fillId="0" borderId="0" xfId="0" applyNumberFormat="1"/>
    <xf numFmtId="10" fontId="0" fillId="0" borderId="0" xfId="3" applyNumberFormat="1" applyFont="1"/>
    <xf numFmtId="0" fontId="21" fillId="2" borderId="2" xfId="0" applyFont="1" applyFill="1" applyBorder="1" applyAlignment="1">
      <alignment vertical="top" wrapText="1"/>
    </xf>
    <xf numFmtId="0" fontId="19" fillId="0" borderId="0" xfId="0" applyFont="1" applyAlignment="1">
      <alignment horizontal="center"/>
    </xf>
    <xf numFmtId="3" fontId="27" fillId="0" borderId="0" xfId="0" applyNumberFormat="1" applyFont="1"/>
    <xf numFmtId="0" fontId="26" fillId="0" borderId="7" xfId="0" applyFont="1" applyBorder="1" applyAlignment="1">
      <alignment wrapText="1"/>
    </xf>
    <xf numFmtId="3" fontId="24" fillId="2" borderId="2" xfId="0" applyNumberFormat="1" applyFont="1" applyFill="1" applyBorder="1"/>
    <xf numFmtId="3" fontId="27" fillId="0" borderId="2" xfId="0" applyNumberFormat="1" applyFont="1" applyBorder="1"/>
    <xf numFmtId="10" fontId="0" fillId="0" borderId="0" xfId="0" applyNumberFormat="1"/>
    <xf numFmtId="2" fontId="27" fillId="0" borderId="0" xfId="0" applyNumberFormat="1" applyFont="1"/>
    <xf numFmtId="0" fontId="21" fillId="0" borderId="14" xfId="0" applyFont="1" applyBorder="1" applyAlignment="1">
      <alignment horizontal="left" vertical="center" wrapText="1"/>
    </xf>
    <xf numFmtId="0" fontId="18" fillId="0" borderId="0" xfId="5"/>
    <xf numFmtId="3" fontId="18" fillId="0" borderId="0" xfId="5" applyNumberFormat="1"/>
    <xf numFmtId="4" fontId="18" fillId="0" borderId="0" xfId="5" applyNumberFormat="1"/>
    <xf numFmtId="3" fontId="32" fillId="0" borderId="0" xfId="5" applyNumberFormat="1" applyFont="1"/>
    <xf numFmtId="0" fontId="32" fillId="0" borderId="0" xfId="5" applyFont="1" applyAlignment="1">
      <alignment horizontal="center"/>
    </xf>
    <xf numFmtId="10" fontId="27" fillId="0" borderId="0" xfId="3" applyNumberFormat="1" applyFont="1"/>
    <xf numFmtId="2" fontId="0" fillId="0" borderId="2" xfId="0" applyNumberFormat="1" applyBorder="1" applyAlignment="1">
      <alignment horizontal="right" vertical="top" wrapText="1"/>
    </xf>
    <xf numFmtId="0" fontId="33" fillId="0" borderId="0" xfId="0" applyFont="1" applyAlignment="1">
      <alignment horizontal="center"/>
    </xf>
    <xf numFmtId="10" fontId="27" fillId="0" borderId="0" xfId="0" applyNumberFormat="1" applyFont="1"/>
    <xf numFmtId="3" fontId="35" fillId="0" borderId="0" xfId="0" applyNumberFormat="1" applyFont="1"/>
    <xf numFmtId="3" fontId="21" fillId="3" borderId="2" xfId="0" applyNumberFormat="1" applyFont="1" applyFill="1" applyBorder="1" applyAlignment="1">
      <alignment wrapText="1"/>
    </xf>
    <xf numFmtId="3" fontId="21" fillId="3" borderId="2" xfId="0" applyNumberFormat="1" applyFont="1" applyFill="1" applyBorder="1"/>
    <xf numFmtId="3" fontId="21" fillId="3" borderId="5" xfId="0" applyNumberFormat="1" applyFont="1" applyFill="1" applyBorder="1"/>
    <xf numFmtId="3" fontId="21" fillId="3" borderId="6" xfId="0" applyNumberFormat="1" applyFont="1" applyFill="1" applyBorder="1"/>
    <xf numFmtId="0" fontId="21" fillId="3" borderId="2" xfId="0" applyFont="1" applyFill="1" applyBorder="1"/>
    <xf numFmtId="3" fontId="24" fillId="3" borderId="2" xfId="0" applyNumberFormat="1" applyFont="1" applyFill="1" applyBorder="1"/>
    <xf numFmtId="0" fontId="0" fillId="3" borderId="0" xfId="0" applyFill="1"/>
    <xf numFmtId="0" fontId="25" fillId="0" borderId="1" xfId="0" applyFont="1" applyBorder="1" applyAlignment="1">
      <alignment vertical="top" wrapText="1"/>
    </xf>
    <xf numFmtId="0" fontId="25" fillId="0" borderId="2" xfId="0" applyFont="1" applyBorder="1" applyAlignment="1">
      <alignment horizontal="right" vertical="top" wrapText="1"/>
    </xf>
    <xf numFmtId="2" fontId="25" fillId="0" borderId="2" xfId="0" applyNumberFormat="1" applyFont="1" applyBorder="1" applyAlignment="1">
      <alignment horizontal="right" vertical="top" wrapText="1"/>
    </xf>
    <xf numFmtId="3" fontId="21" fillId="2" borderId="17" xfId="0" applyNumberFormat="1" applyFont="1" applyFill="1" applyBorder="1" applyAlignment="1">
      <alignment wrapText="1"/>
    </xf>
    <xf numFmtId="3" fontId="21" fillId="2" borderId="17" xfId="0" applyNumberFormat="1" applyFont="1" applyFill="1" applyBorder="1"/>
    <xf numFmtId="3" fontId="21" fillId="2" borderId="18" xfId="0" applyNumberFormat="1" applyFont="1" applyFill="1" applyBorder="1"/>
    <xf numFmtId="3" fontId="24" fillId="2" borderId="17" xfId="0" applyNumberFormat="1" applyFont="1" applyFill="1" applyBorder="1"/>
    <xf numFmtId="3" fontId="21" fillId="0" borderId="17" xfId="0" applyNumberFormat="1" applyFont="1" applyBorder="1"/>
    <xf numFmtId="3" fontId="0" fillId="0" borderId="2" xfId="0" applyNumberFormat="1" applyBorder="1"/>
    <xf numFmtId="10" fontId="34" fillId="0" borderId="2" xfId="3" applyNumberFormat="1" applyFont="1" applyBorder="1" applyAlignment="1">
      <alignment horizontal="right"/>
    </xf>
    <xf numFmtId="10" fontId="34" fillId="0" borderId="32" xfId="0" applyNumberFormat="1" applyFont="1" applyBorder="1" applyAlignment="1">
      <alignment horizontal="right"/>
    </xf>
    <xf numFmtId="0" fontId="27" fillId="0" borderId="0" xfId="0" applyFont="1" applyAlignment="1">
      <alignment horizontal="left"/>
    </xf>
    <xf numFmtId="0" fontId="0" fillId="0" borderId="2" xfId="0" applyBorder="1" applyAlignment="1">
      <alignment horizontal="right" vertical="top" wrapText="1"/>
    </xf>
    <xf numFmtId="10" fontId="34" fillId="0" borderId="3" xfId="3" applyNumberFormat="1" applyFont="1" applyBorder="1" applyAlignment="1">
      <alignment horizontal="right"/>
    </xf>
    <xf numFmtId="10" fontId="34" fillId="0" borderId="33" xfId="0" applyNumberFormat="1" applyFont="1" applyBorder="1" applyAlignment="1">
      <alignment horizontal="right"/>
    </xf>
    <xf numFmtId="0" fontId="53" fillId="0" borderId="0" xfId="0" applyFont="1" applyAlignment="1">
      <alignment horizontal="left"/>
    </xf>
    <xf numFmtId="0" fontId="21" fillId="2" borderId="35" xfId="0" applyFont="1" applyFill="1" applyBorder="1" applyAlignment="1">
      <alignment wrapText="1"/>
    </xf>
    <xf numFmtId="0" fontId="21" fillId="2" borderId="10" xfId="0" applyFont="1" applyFill="1" applyBorder="1" applyAlignment="1">
      <alignment wrapText="1"/>
    </xf>
    <xf numFmtId="0" fontId="21" fillId="3" borderId="10" xfId="0" applyFont="1" applyFill="1" applyBorder="1" applyAlignment="1">
      <alignment wrapText="1"/>
    </xf>
    <xf numFmtId="3" fontId="21" fillId="2" borderId="16" xfId="0" applyNumberFormat="1" applyFont="1" applyFill="1" applyBorder="1" applyAlignment="1">
      <alignment wrapText="1"/>
    </xf>
    <xf numFmtId="3" fontId="21" fillId="2" borderId="11" xfId="0" applyNumberFormat="1" applyFont="1" applyFill="1" applyBorder="1" applyAlignment="1">
      <alignment wrapText="1"/>
    </xf>
    <xf numFmtId="3" fontId="21" fillId="3" borderId="11" xfId="0" applyNumberFormat="1" applyFont="1" applyFill="1" applyBorder="1" applyAlignment="1">
      <alignment wrapText="1"/>
    </xf>
    <xf numFmtId="4" fontId="21" fillId="2" borderId="11" xfId="0" applyNumberFormat="1" applyFont="1" applyFill="1" applyBorder="1" applyAlignment="1">
      <alignment wrapText="1"/>
    </xf>
    <xf numFmtId="9" fontId="0" fillId="0" borderId="0" xfId="3" applyFont="1"/>
    <xf numFmtId="3" fontId="27" fillId="36" borderId="2" xfId="0" applyNumberFormat="1" applyFont="1" applyFill="1" applyBorder="1" applyAlignment="1">
      <alignment horizontal="left"/>
    </xf>
    <xf numFmtId="3" fontId="27" fillId="36" borderId="2" xfId="49" applyNumberFormat="1" applyFill="1" applyBorder="1" applyAlignment="1">
      <alignment horizontal="right"/>
    </xf>
    <xf numFmtId="3" fontId="27" fillId="0" borderId="2" xfId="0" applyNumberFormat="1" applyFont="1" applyBorder="1" applyAlignment="1">
      <alignment horizontal="left"/>
    </xf>
    <xf numFmtId="3" fontId="27" fillId="0" borderId="2" xfId="49" applyNumberFormat="1" applyBorder="1" applyAlignment="1">
      <alignment horizontal="right"/>
    </xf>
    <xf numFmtId="3" fontId="22" fillId="0" borderId="2" xfId="0" applyNumberFormat="1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3" fontId="27" fillId="0" borderId="2" xfId="0" applyNumberFormat="1" applyFont="1" applyBorder="1" applyAlignment="1">
      <alignment vertical="top"/>
    </xf>
    <xf numFmtId="3" fontId="27" fillId="0" borderId="3" xfId="0" applyNumberFormat="1" applyFont="1" applyBorder="1"/>
    <xf numFmtId="0" fontId="27" fillId="0" borderId="2" xfId="0" applyFont="1" applyBorder="1"/>
    <xf numFmtId="10" fontId="27" fillId="0" borderId="2" xfId="3" applyNumberFormat="1" applyFont="1" applyBorder="1" applyAlignment="1">
      <alignment horizontal="center"/>
    </xf>
    <xf numFmtId="1" fontId="0" fillId="0" borderId="0" xfId="0" applyNumberFormat="1"/>
    <xf numFmtId="3" fontId="54" fillId="0" borderId="2" xfId="1" applyNumberFormat="1" applyFont="1" applyBorder="1"/>
    <xf numFmtId="3" fontId="54" fillId="36" borderId="2" xfId="1" applyNumberFormat="1" applyFont="1" applyFill="1" applyBorder="1"/>
    <xf numFmtId="0" fontId="32" fillId="0" borderId="2" xfId="0" applyFont="1" applyBorder="1" applyAlignment="1">
      <alignment horizontal="left"/>
    </xf>
    <xf numFmtId="3" fontId="32" fillId="0" borderId="2" xfId="0" applyNumberFormat="1" applyFont="1" applyBorder="1"/>
    <xf numFmtId="3" fontId="27" fillId="0" borderId="0" xfId="1" applyNumberFormat="1"/>
    <xf numFmtId="0" fontId="27" fillId="0" borderId="0" xfId="1"/>
    <xf numFmtId="3" fontId="27" fillId="0" borderId="2" xfId="1" applyNumberFormat="1" applyBorder="1"/>
    <xf numFmtId="164" fontId="27" fillId="0" borderId="0" xfId="1" applyNumberFormat="1"/>
    <xf numFmtId="0" fontId="27" fillId="0" borderId="2" xfId="1" applyBorder="1"/>
    <xf numFmtId="164" fontId="27" fillId="0" borderId="0" xfId="4" applyFont="1" applyBorder="1"/>
    <xf numFmtId="3" fontId="24" fillId="2" borderId="37" xfId="0" applyNumberFormat="1" applyFont="1" applyFill="1" applyBorder="1"/>
    <xf numFmtId="0" fontId="19" fillId="0" borderId="0" xfId="1" applyFont="1"/>
    <xf numFmtId="3" fontId="54" fillId="0" borderId="0" xfId="1" applyNumberFormat="1" applyFont="1" applyAlignment="1">
      <alignment horizontal="left"/>
    </xf>
    <xf numFmtId="0" fontId="27" fillId="0" borderId="9" xfId="1" applyBorder="1"/>
    <xf numFmtId="10" fontId="27" fillId="0" borderId="2" xfId="376" applyNumberFormat="1" applyFont="1" applyBorder="1"/>
    <xf numFmtId="0" fontId="0" fillId="0" borderId="38" xfId="0" applyBorder="1"/>
    <xf numFmtId="169" fontId="0" fillId="0" borderId="0" xfId="3" applyNumberFormat="1" applyFont="1"/>
    <xf numFmtId="3" fontId="21" fillId="0" borderId="2" xfId="0" applyNumberFormat="1" applyFont="1" applyBorder="1" applyAlignment="1">
      <alignment horizontal="right"/>
    </xf>
    <xf numFmtId="0" fontId="47" fillId="35" borderId="2" xfId="0" applyFont="1" applyFill="1" applyBorder="1"/>
    <xf numFmtId="0" fontId="55" fillId="0" borderId="0" xfId="0" applyFont="1"/>
    <xf numFmtId="3" fontId="0" fillId="38" borderId="2" xfId="0" applyNumberFormat="1" applyFill="1" applyBorder="1"/>
    <xf numFmtId="0" fontId="48" fillId="0" borderId="0" xfId="5" applyFont="1"/>
    <xf numFmtId="0" fontId="56" fillId="0" borderId="0" xfId="5" applyFont="1"/>
    <xf numFmtId="3" fontId="54" fillId="0" borderId="0" xfId="0" applyNumberFormat="1" applyFont="1"/>
    <xf numFmtId="0" fontId="27" fillId="0" borderId="2" xfId="0" applyFont="1" applyBorder="1" applyAlignment="1">
      <alignment horizontal="right" wrapText="1"/>
    </xf>
    <xf numFmtId="2" fontId="27" fillId="0" borderId="2" xfId="0" applyNumberFormat="1" applyFont="1" applyBorder="1" applyAlignment="1">
      <alignment horizontal="right" wrapText="1"/>
    </xf>
    <xf numFmtId="0" fontId="47" fillId="35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left"/>
    </xf>
    <xf numFmtId="3" fontId="58" fillId="0" borderId="2" xfId="0" applyNumberFormat="1" applyFont="1" applyBorder="1"/>
    <xf numFmtId="17" fontId="27" fillId="0" borderId="0" xfId="0" applyNumberFormat="1" applyFont="1"/>
    <xf numFmtId="0" fontId="47" fillId="35" borderId="2" xfId="0" applyFont="1" applyFill="1" applyBorder="1" applyAlignment="1">
      <alignment vertical="center" wrapText="1"/>
    </xf>
    <xf numFmtId="170" fontId="27" fillId="0" borderId="2" xfId="0" applyNumberFormat="1" applyFont="1" applyBorder="1"/>
    <xf numFmtId="17" fontId="27" fillId="0" borderId="0" xfId="0" applyNumberFormat="1" applyFont="1" applyAlignment="1">
      <alignment horizontal="left"/>
    </xf>
    <xf numFmtId="0" fontId="0" fillId="0" borderId="2" xfId="0" applyBorder="1" applyAlignment="1">
      <alignment horizontal="left"/>
    </xf>
    <xf numFmtId="3" fontId="62" fillId="0" borderId="2" xfId="0" applyNumberFormat="1" applyFont="1" applyBorder="1"/>
    <xf numFmtId="3" fontId="61" fillId="0" borderId="2" xfId="0" applyNumberFormat="1" applyFont="1" applyBorder="1"/>
    <xf numFmtId="0" fontId="61" fillId="0" borderId="36" xfId="0" applyFont="1" applyBorder="1" applyAlignment="1">
      <alignment horizontal="left" vertical="center" wrapText="1"/>
    </xf>
    <xf numFmtId="3" fontId="61" fillId="0" borderId="2" xfId="0" applyNumberFormat="1" applyFont="1" applyBorder="1" applyAlignment="1">
      <alignment vertical="center"/>
    </xf>
    <xf numFmtId="10" fontId="61" fillId="37" borderId="2" xfId="3" applyNumberFormat="1" applyFont="1" applyFill="1" applyBorder="1" applyAlignment="1">
      <alignment vertical="center"/>
    </xf>
    <xf numFmtId="3" fontId="61" fillId="3" borderId="2" xfId="0" applyNumberFormat="1" applyFont="1" applyFill="1" applyBorder="1" applyAlignment="1">
      <alignment vertical="center"/>
    </xf>
    <xf numFmtId="4" fontId="61" fillId="37" borderId="2" xfId="0" applyNumberFormat="1" applyFont="1" applyFill="1" applyBorder="1"/>
    <xf numFmtId="2" fontId="61" fillId="37" borderId="2" xfId="0" applyNumberFormat="1" applyFont="1" applyFill="1" applyBorder="1"/>
    <xf numFmtId="0" fontId="61" fillId="0" borderId="36" xfId="0" applyFont="1" applyBorder="1" applyAlignment="1">
      <alignment vertical="top" wrapText="1"/>
    </xf>
    <xf numFmtId="0" fontId="61" fillId="39" borderId="36" xfId="0" applyFont="1" applyFill="1" applyBorder="1" applyAlignment="1">
      <alignment horizontal="left" vertical="center" wrapText="1"/>
    </xf>
    <xf numFmtId="3" fontId="61" fillId="39" borderId="2" xfId="0" applyNumberFormat="1" applyFont="1" applyFill="1" applyBorder="1" applyAlignment="1">
      <alignment vertical="center"/>
    </xf>
    <xf numFmtId="10" fontId="61" fillId="39" borderId="2" xfId="3" applyNumberFormat="1" applyFont="1" applyFill="1" applyBorder="1" applyAlignment="1">
      <alignment vertical="center"/>
    </xf>
    <xf numFmtId="3" fontId="61" fillId="39" borderId="2" xfId="0" applyNumberFormat="1" applyFont="1" applyFill="1" applyBorder="1"/>
    <xf numFmtId="4" fontId="61" fillId="39" borderId="2" xfId="0" applyNumberFormat="1" applyFont="1" applyFill="1" applyBorder="1"/>
    <xf numFmtId="2" fontId="61" fillId="39" borderId="2" xfId="0" applyNumberFormat="1" applyFont="1" applyFill="1" applyBorder="1"/>
    <xf numFmtId="0" fontId="1" fillId="0" borderId="0" xfId="5" applyFont="1"/>
    <xf numFmtId="3" fontId="27" fillId="0" borderId="2" xfId="0" applyNumberFormat="1" applyFont="1" applyBorder="1" applyAlignment="1">
      <alignment horizontal="right" vertical="center"/>
    </xf>
    <xf numFmtId="3" fontId="21" fillId="2" borderId="39" xfId="0" applyNumberFormat="1" applyFont="1" applyFill="1" applyBorder="1"/>
    <xf numFmtId="3" fontId="1" fillId="0" borderId="2" xfId="628" applyNumberFormat="1" applyBorder="1"/>
    <xf numFmtId="3" fontId="24" fillId="2" borderId="39" xfId="0" applyNumberFormat="1" applyFont="1" applyFill="1" applyBorder="1"/>
    <xf numFmtId="3" fontId="56" fillId="0" borderId="2" xfId="628" applyNumberFormat="1" applyFont="1" applyBorder="1"/>
    <xf numFmtId="0" fontId="56" fillId="0" borderId="2" xfId="628" applyFont="1" applyBorder="1" applyAlignment="1">
      <alignment horizontal="left"/>
    </xf>
    <xf numFmtId="3" fontId="1" fillId="0" borderId="0" xfId="628" applyNumberFormat="1"/>
    <xf numFmtId="3" fontId="54" fillId="0" borderId="0" xfId="0" applyNumberFormat="1" applyFont="1" applyAlignment="1">
      <alignment horizontal="left"/>
    </xf>
    <xf numFmtId="0" fontId="57" fillId="40" borderId="2" xfId="628" applyFont="1" applyFill="1" applyBorder="1" applyAlignment="1">
      <alignment horizontal="center" vertical="top" wrapText="1"/>
    </xf>
    <xf numFmtId="3" fontId="27" fillId="0" borderId="39" xfId="1" applyNumberFormat="1" applyBorder="1"/>
    <xf numFmtId="3" fontId="54" fillId="41" borderId="0" xfId="0" applyNumberFormat="1" applyFont="1" applyFill="1"/>
    <xf numFmtId="0" fontId="34" fillId="0" borderId="0" xfId="0" applyFont="1" applyAlignment="1">
      <alignment horizontal="left"/>
    </xf>
    <xf numFmtId="0" fontId="1" fillId="0" borderId="0" xfId="628"/>
    <xf numFmtId="4" fontId="1" fillId="0" borderId="0" xfId="894" applyNumberFormat="1"/>
    <xf numFmtId="0" fontId="1" fillId="0" borderId="0" xfId="894"/>
    <xf numFmtId="3" fontId="1" fillId="0" borderId="0" xfId="894" applyNumberFormat="1"/>
    <xf numFmtId="0" fontId="32" fillId="0" borderId="0" xfId="894" applyFont="1" applyAlignment="1">
      <alignment horizontal="center"/>
    </xf>
    <xf numFmtId="3" fontId="19" fillId="0" borderId="2" xfId="0" applyNumberFormat="1" applyFont="1" applyBorder="1"/>
    <xf numFmtId="3" fontId="19" fillId="0" borderId="2" xfId="1" applyNumberFormat="1" applyFont="1" applyBorder="1"/>
    <xf numFmtId="0" fontId="27" fillId="0" borderId="2" xfId="1228" applyBorder="1"/>
    <xf numFmtId="3" fontId="0" fillId="42" borderId="2" xfId="0" applyNumberFormat="1" applyFill="1" applyBorder="1"/>
    <xf numFmtId="3" fontId="0" fillId="43" borderId="2" xfId="0" applyNumberFormat="1" applyFill="1" applyBorder="1"/>
    <xf numFmtId="3" fontId="0" fillId="44" borderId="2" xfId="0" applyNumberFormat="1" applyFill="1" applyBorder="1"/>
    <xf numFmtId="3" fontId="0" fillId="45" borderId="2" xfId="0" applyNumberFormat="1" applyFill="1" applyBorder="1"/>
    <xf numFmtId="10" fontId="47" fillId="35" borderId="2" xfId="3" applyNumberFormat="1" applyFont="1" applyFill="1" applyBorder="1" applyAlignment="1">
      <alignment horizontal="center"/>
    </xf>
    <xf numFmtId="0" fontId="47" fillId="35" borderId="2" xfId="0" applyFont="1" applyFill="1" applyBorder="1" applyAlignment="1">
      <alignment horizontal="center" vertical="top"/>
    </xf>
    <xf numFmtId="0" fontId="47" fillId="35" borderId="2" xfId="0" applyFont="1" applyFill="1" applyBorder="1" applyAlignment="1">
      <alignment horizontal="center" vertical="top" wrapText="1"/>
    </xf>
    <xf numFmtId="3" fontId="47" fillId="35" borderId="2" xfId="0" applyNumberFormat="1" applyFont="1" applyFill="1" applyBorder="1" applyAlignment="1">
      <alignment horizontal="center"/>
    </xf>
    <xf numFmtId="3" fontId="1" fillId="39" borderId="2" xfId="628" applyNumberFormat="1" applyFill="1" applyBorder="1"/>
    <xf numFmtId="4" fontId="47" fillId="35" borderId="2" xfId="0" applyNumberFormat="1" applyFont="1" applyFill="1" applyBorder="1" applyAlignment="1">
      <alignment horizontal="center"/>
    </xf>
    <xf numFmtId="0" fontId="19" fillId="46" borderId="2" xfId="1228" applyFont="1" applyFill="1" applyBorder="1"/>
    <xf numFmtId="3" fontId="32" fillId="46" borderId="2" xfId="0" applyNumberFormat="1" applyFont="1" applyFill="1" applyBorder="1"/>
    <xf numFmtId="4" fontId="32" fillId="46" borderId="2" xfId="0" applyNumberFormat="1" applyFont="1" applyFill="1" applyBorder="1"/>
    <xf numFmtId="4" fontId="0" fillId="46" borderId="2" xfId="0" applyNumberFormat="1" applyFill="1" applyBorder="1"/>
    <xf numFmtId="2" fontId="0" fillId="46" borderId="2" xfId="0" applyNumberFormat="1" applyFill="1" applyBorder="1"/>
    <xf numFmtId="3" fontId="0" fillId="0" borderId="9" xfId="0" applyNumberFormat="1" applyBorder="1"/>
    <xf numFmtId="0" fontId="47" fillId="35" borderId="38" xfId="0" applyFont="1" applyFill="1" applyBorder="1" applyAlignment="1">
      <alignment horizontal="center" vertical="top" wrapText="1"/>
    </xf>
    <xf numFmtId="3" fontId="32" fillId="46" borderId="3" xfId="0" applyNumberFormat="1" applyFont="1" applyFill="1" applyBorder="1"/>
    <xf numFmtId="3" fontId="0" fillId="42" borderId="16" xfId="0" applyNumberFormat="1" applyFill="1" applyBorder="1"/>
    <xf numFmtId="3" fontId="0" fillId="42" borderId="17" xfId="0" applyNumberFormat="1" applyFill="1" applyBorder="1"/>
    <xf numFmtId="3" fontId="0" fillId="42" borderId="31" xfId="0" applyNumberFormat="1" applyFill="1" applyBorder="1"/>
    <xf numFmtId="3" fontId="0" fillId="42" borderId="11" xfId="0" applyNumberFormat="1" applyFill="1" applyBorder="1"/>
    <xf numFmtId="3" fontId="0" fillId="42" borderId="32" xfId="0" applyNumberFormat="1" applyFill="1" applyBorder="1"/>
    <xf numFmtId="3" fontId="0" fillId="42" borderId="20" xfId="0" applyNumberFormat="1" applyFill="1" applyBorder="1"/>
    <xf numFmtId="3" fontId="0" fillId="42" borderId="21" xfId="0" applyNumberFormat="1" applyFill="1" applyBorder="1"/>
    <xf numFmtId="3" fontId="0" fillId="42" borderId="34" xfId="0" applyNumberFormat="1" applyFill="1" applyBorder="1"/>
    <xf numFmtId="3" fontId="0" fillId="38" borderId="16" xfId="0" applyNumberFormat="1" applyFill="1" applyBorder="1"/>
    <xf numFmtId="3" fontId="0" fillId="38" borderId="17" xfId="0" applyNumberFormat="1" applyFill="1" applyBorder="1"/>
    <xf numFmtId="3" fontId="0" fillId="38" borderId="31" xfId="0" applyNumberFormat="1" applyFill="1" applyBorder="1"/>
    <xf numFmtId="3" fontId="0" fillId="38" borderId="11" xfId="0" applyNumberFormat="1" applyFill="1" applyBorder="1"/>
    <xf numFmtId="3" fontId="0" fillId="38" borderId="32" xfId="0" applyNumberFormat="1" applyFill="1" applyBorder="1"/>
    <xf numFmtId="3" fontId="0" fillId="38" borderId="20" xfId="0" applyNumberFormat="1" applyFill="1" applyBorder="1"/>
    <xf numFmtId="3" fontId="0" fillId="38" borderId="21" xfId="0" applyNumberFormat="1" applyFill="1" applyBorder="1"/>
    <xf numFmtId="3" fontId="0" fillId="38" borderId="34" xfId="0" applyNumberFormat="1" applyFill="1" applyBorder="1"/>
    <xf numFmtId="4" fontId="0" fillId="0" borderId="41" xfId="0" applyNumberFormat="1" applyBorder="1"/>
    <xf numFmtId="3" fontId="0" fillId="47" borderId="16" xfId="0" applyNumberFormat="1" applyFill="1" applyBorder="1"/>
    <xf numFmtId="3" fontId="0" fillId="47" borderId="17" xfId="0" applyNumberFormat="1" applyFill="1" applyBorder="1"/>
    <xf numFmtId="3" fontId="0" fillId="47" borderId="31" xfId="0" applyNumberFormat="1" applyFill="1" applyBorder="1"/>
    <xf numFmtId="3" fontId="0" fillId="47" borderId="11" xfId="0" applyNumberFormat="1" applyFill="1" applyBorder="1"/>
    <xf numFmtId="3" fontId="0" fillId="47" borderId="2" xfId="0" applyNumberFormat="1" applyFill="1" applyBorder="1"/>
    <xf numFmtId="3" fontId="0" fillId="47" borderId="32" xfId="0" applyNumberFormat="1" applyFill="1" applyBorder="1"/>
    <xf numFmtId="3" fontId="0" fillId="47" borderId="20" xfId="0" applyNumberFormat="1" applyFill="1" applyBorder="1"/>
    <xf numFmtId="3" fontId="0" fillId="47" borderId="21" xfId="0" applyNumberFormat="1" applyFill="1" applyBorder="1"/>
    <xf numFmtId="3" fontId="0" fillId="47" borderId="34" xfId="0" applyNumberFormat="1" applyFill="1" applyBorder="1"/>
    <xf numFmtId="3" fontId="0" fillId="48" borderId="2" xfId="0" applyNumberFormat="1" applyFill="1" applyBorder="1"/>
    <xf numFmtId="3" fontId="0" fillId="46" borderId="3" xfId="0" applyNumberFormat="1" applyFill="1" applyBorder="1"/>
    <xf numFmtId="3" fontId="0" fillId="48" borderId="16" xfId="0" applyNumberFormat="1" applyFill="1" applyBorder="1"/>
    <xf numFmtId="3" fontId="0" fillId="48" borderId="17" xfId="0" applyNumberFormat="1" applyFill="1" applyBorder="1"/>
    <xf numFmtId="3" fontId="0" fillId="48" borderId="31" xfId="0" applyNumberFormat="1" applyFill="1" applyBorder="1"/>
    <xf numFmtId="3" fontId="0" fillId="48" borderId="11" xfId="0" applyNumberFormat="1" applyFill="1" applyBorder="1"/>
    <xf numFmtId="3" fontId="0" fillId="48" borderId="32" xfId="0" applyNumberFormat="1" applyFill="1" applyBorder="1"/>
    <xf numFmtId="3" fontId="0" fillId="48" borderId="20" xfId="0" applyNumberFormat="1" applyFill="1" applyBorder="1"/>
    <xf numFmtId="3" fontId="0" fillId="48" borderId="21" xfId="0" applyNumberFormat="1" applyFill="1" applyBorder="1"/>
    <xf numFmtId="3" fontId="0" fillId="48" borderId="34" xfId="0" applyNumberFormat="1" applyFill="1" applyBorder="1"/>
    <xf numFmtId="3" fontId="0" fillId="49" borderId="2" xfId="0" applyNumberFormat="1" applyFill="1" applyBorder="1"/>
    <xf numFmtId="3" fontId="0" fillId="49" borderId="16" xfId="0" applyNumberFormat="1" applyFill="1" applyBorder="1"/>
    <xf numFmtId="3" fontId="0" fillId="49" borderId="17" xfId="0" applyNumberFormat="1" applyFill="1" applyBorder="1"/>
    <xf numFmtId="3" fontId="0" fillId="49" borderId="31" xfId="0" applyNumberFormat="1" applyFill="1" applyBorder="1"/>
    <xf numFmtId="3" fontId="0" fillId="49" borderId="11" xfId="0" applyNumberFormat="1" applyFill="1" applyBorder="1"/>
    <xf numFmtId="3" fontId="0" fillId="49" borderId="32" xfId="0" applyNumberFormat="1" applyFill="1" applyBorder="1"/>
    <xf numFmtId="3" fontId="0" fillId="49" borderId="20" xfId="0" applyNumberFormat="1" applyFill="1" applyBorder="1"/>
    <xf numFmtId="3" fontId="0" fillId="49" borderId="21" xfId="0" applyNumberFormat="1" applyFill="1" applyBorder="1"/>
    <xf numFmtId="3" fontId="0" fillId="49" borderId="34" xfId="0" applyNumberFormat="1" applyFill="1" applyBorder="1"/>
    <xf numFmtId="3" fontId="0" fillId="43" borderId="16" xfId="0" applyNumberFormat="1" applyFill="1" applyBorder="1"/>
    <xf numFmtId="3" fontId="0" fillId="43" borderId="17" xfId="0" applyNumberFormat="1" applyFill="1" applyBorder="1"/>
    <xf numFmtId="3" fontId="0" fillId="43" borderId="31" xfId="0" applyNumberFormat="1" applyFill="1" applyBorder="1"/>
    <xf numFmtId="3" fontId="0" fillId="43" borderId="11" xfId="0" applyNumberFormat="1" applyFill="1" applyBorder="1"/>
    <xf numFmtId="3" fontId="0" fillId="43" borderId="32" xfId="0" applyNumberFormat="1" applyFill="1" applyBorder="1"/>
    <xf numFmtId="3" fontId="0" fillId="43" borderId="20" xfId="0" applyNumberFormat="1" applyFill="1" applyBorder="1"/>
    <xf numFmtId="3" fontId="0" fillId="43" borderId="21" xfId="0" applyNumberFormat="1" applyFill="1" applyBorder="1"/>
    <xf numFmtId="3" fontId="0" fillId="43" borderId="34" xfId="0" applyNumberFormat="1" applyFill="1" applyBorder="1"/>
    <xf numFmtId="2" fontId="0" fillId="0" borderId="41" xfId="0" applyNumberFormat="1" applyBorder="1"/>
    <xf numFmtId="3" fontId="0" fillId="44" borderId="16" xfId="0" applyNumberFormat="1" applyFill="1" applyBorder="1"/>
    <xf numFmtId="3" fontId="0" fillId="44" borderId="17" xfId="0" applyNumberFormat="1" applyFill="1" applyBorder="1"/>
    <xf numFmtId="3" fontId="0" fillId="44" borderId="31" xfId="0" applyNumberFormat="1" applyFill="1" applyBorder="1"/>
    <xf numFmtId="3" fontId="0" fillId="44" borderId="11" xfId="0" applyNumberFormat="1" applyFill="1" applyBorder="1"/>
    <xf numFmtId="3" fontId="0" fillId="44" borderId="32" xfId="0" applyNumberFormat="1" applyFill="1" applyBorder="1"/>
    <xf numFmtId="3" fontId="0" fillId="44" borderId="20" xfId="0" applyNumberFormat="1" applyFill="1" applyBorder="1"/>
    <xf numFmtId="3" fontId="0" fillId="44" borderId="21" xfId="0" applyNumberFormat="1" applyFill="1" applyBorder="1"/>
    <xf numFmtId="3" fontId="0" fillId="44" borderId="34" xfId="0" applyNumberFormat="1" applyFill="1" applyBorder="1"/>
    <xf numFmtId="3" fontId="0" fillId="45" borderId="16" xfId="0" applyNumberFormat="1" applyFill="1" applyBorder="1"/>
    <xf numFmtId="3" fontId="0" fillId="45" borderId="17" xfId="0" applyNumberFormat="1" applyFill="1" applyBorder="1"/>
    <xf numFmtId="3" fontId="0" fillId="45" borderId="31" xfId="0" applyNumberFormat="1" applyFill="1" applyBorder="1"/>
    <xf numFmtId="3" fontId="0" fillId="45" borderId="11" xfId="0" applyNumberFormat="1" applyFill="1" applyBorder="1"/>
    <xf numFmtId="3" fontId="0" fillId="45" borderId="32" xfId="0" applyNumberFormat="1" applyFill="1" applyBorder="1"/>
    <xf numFmtId="3" fontId="0" fillId="45" borderId="20" xfId="0" applyNumberFormat="1" applyFill="1" applyBorder="1"/>
    <xf numFmtId="3" fontId="0" fillId="45" borderId="21" xfId="0" applyNumberFormat="1" applyFill="1" applyBorder="1"/>
    <xf numFmtId="3" fontId="0" fillId="45" borderId="34" xfId="0" applyNumberFormat="1" applyFill="1" applyBorder="1"/>
    <xf numFmtId="3" fontId="0" fillId="50" borderId="2" xfId="0" applyNumberFormat="1" applyFill="1" applyBorder="1"/>
    <xf numFmtId="3" fontId="0" fillId="50" borderId="16" xfId="0" applyNumberFormat="1" applyFill="1" applyBorder="1"/>
    <xf numFmtId="3" fontId="0" fillId="50" borderId="17" xfId="0" applyNumberFormat="1" applyFill="1" applyBorder="1"/>
    <xf numFmtId="3" fontId="0" fillId="50" borderId="31" xfId="0" applyNumberFormat="1" applyFill="1" applyBorder="1"/>
    <xf numFmtId="3" fontId="0" fillId="50" borderId="11" xfId="0" applyNumberFormat="1" applyFill="1" applyBorder="1"/>
    <xf numFmtId="3" fontId="0" fillId="50" borderId="32" xfId="0" applyNumberFormat="1" applyFill="1" applyBorder="1"/>
    <xf numFmtId="3" fontId="0" fillId="50" borderId="20" xfId="0" applyNumberFormat="1" applyFill="1" applyBorder="1"/>
    <xf numFmtId="3" fontId="0" fillId="50" borderId="21" xfId="0" applyNumberFormat="1" applyFill="1" applyBorder="1"/>
    <xf numFmtId="3" fontId="0" fillId="50" borderId="34" xfId="0" applyNumberFormat="1" applyFill="1" applyBorder="1"/>
    <xf numFmtId="3" fontId="0" fillId="51" borderId="16" xfId="0" applyNumberFormat="1" applyFill="1" applyBorder="1"/>
    <xf numFmtId="3" fontId="0" fillId="51" borderId="17" xfId="0" applyNumberFormat="1" applyFill="1" applyBorder="1"/>
    <xf numFmtId="3" fontId="0" fillId="51" borderId="31" xfId="0" applyNumberFormat="1" applyFill="1" applyBorder="1"/>
    <xf numFmtId="3" fontId="0" fillId="51" borderId="11" xfId="0" applyNumberFormat="1" applyFill="1" applyBorder="1"/>
    <xf numFmtId="3" fontId="0" fillId="51" borderId="2" xfId="0" applyNumberFormat="1" applyFill="1" applyBorder="1"/>
    <xf numFmtId="3" fontId="0" fillId="51" borderId="32" xfId="0" applyNumberFormat="1" applyFill="1" applyBorder="1"/>
    <xf numFmtId="3" fontId="0" fillId="51" borderId="20" xfId="0" applyNumberFormat="1" applyFill="1" applyBorder="1"/>
    <xf numFmtId="3" fontId="0" fillId="51" borderId="21" xfId="0" applyNumberFormat="1" applyFill="1" applyBorder="1"/>
    <xf numFmtId="3" fontId="0" fillId="51" borderId="34" xfId="0" applyNumberFormat="1" applyFill="1" applyBorder="1"/>
    <xf numFmtId="0" fontId="63" fillId="35" borderId="2" xfId="0" applyFont="1" applyFill="1" applyBorder="1" applyAlignment="1">
      <alignment horizontal="center" vertical="top" wrapText="1"/>
    </xf>
    <xf numFmtId="0" fontId="63" fillId="52" borderId="2" xfId="0" applyFont="1" applyFill="1" applyBorder="1" applyAlignment="1">
      <alignment horizontal="center" vertical="top" wrapText="1"/>
    </xf>
    <xf numFmtId="3" fontId="21" fillId="46" borderId="21" xfId="0" applyNumberFormat="1" applyFont="1" applyFill="1" applyBorder="1" applyAlignment="1">
      <alignment wrapText="1"/>
    </xf>
    <xf numFmtId="3" fontId="20" fillId="46" borderId="21" xfId="0" applyNumberFormat="1" applyFont="1" applyFill="1" applyBorder="1" applyAlignment="1">
      <alignment wrapText="1"/>
    </xf>
    <xf numFmtId="3" fontId="20" fillId="46" borderId="21" xfId="0" applyNumberFormat="1" applyFont="1" applyFill="1" applyBorder="1"/>
    <xf numFmtId="3" fontId="20" fillId="46" borderId="15" xfId="0" applyNumberFormat="1" applyFont="1" applyFill="1" applyBorder="1"/>
    <xf numFmtId="3" fontId="20" fillId="46" borderId="2" xfId="0" applyNumberFormat="1" applyFont="1" applyFill="1" applyBorder="1"/>
    <xf numFmtId="3" fontId="20" fillId="46" borderId="3" xfId="0" applyNumberFormat="1" applyFont="1" applyFill="1" applyBorder="1"/>
    <xf numFmtId="0" fontId="19" fillId="46" borderId="0" xfId="0" applyFont="1" applyFill="1"/>
    <xf numFmtId="0" fontId="21" fillId="2" borderId="3" xfId="0" applyFont="1" applyFill="1" applyBorder="1" applyAlignment="1">
      <alignment vertical="top" wrapText="1"/>
    </xf>
    <xf numFmtId="3" fontId="24" fillId="2" borderId="19" xfId="0" applyNumberFormat="1" applyFont="1" applyFill="1" applyBorder="1"/>
    <xf numFmtId="4" fontId="1" fillId="0" borderId="0" xfId="5" applyNumberFormat="1" applyFont="1"/>
    <xf numFmtId="3" fontId="1" fillId="0" borderId="2" xfId="0" applyNumberFormat="1" applyFont="1" applyBorder="1"/>
    <xf numFmtId="0" fontId="27" fillId="0" borderId="0" xfId="0" applyFont="1" applyAlignment="1">
      <alignment horizontal="left"/>
    </xf>
    <xf numFmtId="0" fontId="21" fillId="0" borderId="13" xfId="0" applyFont="1" applyBorder="1" applyAlignment="1">
      <alignment horizontal="center" vertical="top" wrapText="1"/>
    </xf>
    <xf numFmtId="0" fontId="30" fillId="0" borderId="0" xfId="0" applyFont="1" applyAlignment="1">
      <alignment horizontal="center" readingOrder="1"/>
    </xf>
    <xf numFmtId="0" fontId="31" fillId="0" borderId="12" xfId="0" applyFont="1" applyBorder="1" applyAlignment="1">
      <alignment horizontal="center" readingOrder="1"/>
    </xf>
    <xf numFmtId="0" fontId="31" fillId="0" borderId="0" xfId="0" applyFont="1" applyAlignment="1">
      <alignment horizontal="center" readingOrder="1"/>
    </xf>
    <xf numFmtId="0" fontId="47" fillId="35" borderId="40" xfId="0" applyFont="1" applyFill="1" applyBorder="1" applyAlignment="1">
      <alignment horizontal="center" vertical="top"/>
    </xf>
    <xf numFmtId="0" fontId="47" fillId="35" borderId="33" xfId="0" applyFont="1" applyFill="1" applyBorder="1" applyAlignment="1">
      <alignment horizontal="center" vertical="top"/>
    </xf>
    <xf numFmtId="0" fontId="47" fillId="35" borderId="10" xfId="0" applyFont="1" applyFill="1" applyBorder="1" applyAlignment="1">
      <alignment horizontal="center"/>
    </xf>
    <xf numFmtId="0" fontId="47" fillId="35" borderId="5" xfId="0" applyFont="1" applyFill="1" applyBorder="1" applyAlignment="1">
      <alignment horizontal="center"/>
    </xf>
    <xf numFmtId="0" fontId="47" fillId="35" borderId="9" xfId="0" applyFont="1" applyFill="1" applyBorder="1" applyAlignment="1">
      <alignment horizontal="center"/>
    </xf>
  </cellXfs>
  <cellStyles count="1229">
    <cellStyle name="20% - Énfasis1" xfId="26" builtinId="30" customBuiltin="1"/>
    <cellStyle name="20% - Énfasis1 10" xfId="281"/>
    <cellStyle name="20% - Énfasis1 10 2" xfId="880"/>
    <cellStyle name="20% - Énfasis1 11" xfId="312"/>
    <cellStyle name="20% - Énfasis1 11 2" xfId="911"/>
    <cellStyle name="20% - Énfasis1 12" xfId="344"/>
    <cellStyle name="20% - Énfasis1 12 2" xfId="943"/>
    <cellStyle name="20% - Énfasis1 13" xfId="418"/>
    <cellStyle name="20% - Énfasis1 13 2" xfId="1014"/>
    <cellStyle name="20% - Énfasis1 14" xfId="487"/>
    <cellStyle name="20% - Énfasis1 14 2" xfId="1083"/>
    <cellStyle name="20% - Énfasis1 15" xfId="556"/>
    <cellStyle name="20% - Énfasis1 15 2" xfId="1152"/>
    <cellStyle name="20% - Énfasis1 16" xfId="629"/>
    <cellStyle name="20% - Énfasis1 2" xfId="56"/>
    <cellStyle name="20% - Énfasis1 2 10" xfId="328"/>
    <cellStyle name="20% - Énfasis1 2 10 2" xfId="927"/>
    <cellStyle name="20% - Énfasis1 2 11" xfId="360"/>
    <cellStyle name="20% - Énfasis1 2 11 2" xfId="959"/>
    <cellStyle name="20% - Énfasis1 2 12" xfId="434"/>
    <cellStyle name="20% - Énfasis1 2 12 2" xfId="1030"/>
    <cellStyle name="20% - Énfasis1 2 13" xfId="503"/>
    <cellStyle name="20% - Énfasis1 2 13 2" xfId="1099"/>
    <cellStyle name="20% - Énfasis1 2 14" xfId="572"/>
    <cellStyle name="20% - Énfasis1 2 14 2" xfId="1168"/>
    <cellStyle name="20% - Énfasis1 2 15" xfId="659"/>
    <cellStyle name="20% - Énfasis1 2 2" xfId="84"/>
    <cellStyle name="20% - Énfasis1 2 2 2" xfId="396"/>
    <cellStyle name="20% - Énfasis1 2 2 2 2" xfId="992"/>
    <cellStyle name="20% - Énfasis1 2 2 3" xfId="466"/>
    <cellStyle name="20% - Énfasis1 2 2 3 2" xfId="1062"/>
    <cellStyle name="20% - Énfasis1 2 2 4" xfId="535"/>
    <cellStyle name="20% - Énfasis1 2 2 4 2" xfId="1131"/>
    <cellStyle name="20% - Énfasis1 2 2 5" xfId="604"/>
    <cellStyle name="20% - Énfasis1 2 2 5 2" xfId="1200"/>
    <cellStyle name="20% - Énfasis1 2 2 6" xfId="687"/>
    <cellStyle name="20% - Énfasis1 2 3" xfId="113"/>
    <cellStyle name="20% - Énfasis1 2 3 2" xfId="715"/>
    <cellStyle name="20% - Énfasis1 2 4" xfId="142"/>
    <cellStyle name="20% - Énfasis1 2 4 2" xfId="743"/>
    <cellStyle name="20% - Énfasis1 2 5" xfId="173"/>
    <cellStyle name="20% - Énfasis1 2 5 2" xfId="773"/>
    <cellStyle name="20% - Énfasis1 2 6" xfId="203"/>
    <cellStyle name="20% - Énfasis1 2 6 2" xfId="803"/>
    <cellStyle name="20% - Énfasis1 2 7" xfId="233"/>
    <cellStyle name="20% - Énfasis1 2 7 2" xfId="833"/>
    <cellStyle name="20% - Énfasis1 2 8" xfId="264"/>
    <cellStyle name="20% - Énfasis1 2 8 2" xfId="864"/>
    <cellStyle name="20% - Énfasis1 2 9" xfId="297"/>
    <cellStyle name="20% - Énfasis1 2 9 2" xfId="896"/>
    <cellStyle name="20% - Énfasis1 3" xfId="68"/>
    <cellStyle name="20% - Énfasis1 3 2" xfId="380"/>
    <cellStyle name="20% - Énfasis1 3 2 2" xfId="976"/>
    <cellStyle name="20% - Énfasis1 3 3" xfId="450"/>
    <cellStyle name="20% - Énfasis1 3 3 2" xfId="1046"/>
    <cellStyle name="20% - Énfasis1 3 4" xfId="519"/>
    <cellStyle name="20% - Énfasis1 3 4 2" xfId="1115"/>
    <cellStyle name="20% - Énfasis1 3 5" xfId="588"/>
    <cellStyle name="20% - Énfasis1 3 5 2" xfId="1184"/>
    <cellStyle name="20% - Énfasis1 3 6" xfId="671"/>
    <cellStyle name="20% - Énfasis1 4" xfId="97"/>
    <cellStyle name="20% - Énfasis1 4 2" xfId="699"/>
    <cellStyle name="20% - Énfasis1 5" xfId="126"/>
    <cellStyle name="20% - Énfasis1 5 2" xfId="727"/>
    <cellStyle name="20% - Énfasis1 6" xfId="157"/>
    <cellStyle name="20% - Énfasis1 6 2" xfId="757"/>
    <cellStyle name="20% - Énfasis1 7" xfId="187"/>
    <cellStyle name="20% - Énfasis1 7 2" xfId="787"/>
    <cellStyle name="20% - Énfasis1 8" xfId="217"/>
    <cellStyle name="20% - Énfasis1 8 2" xfId="817"/>
    <cellStyle name="20% - Énfasis1 9" xfId="248"/>
    <cellStyle name="20% - Énfasis1 9 2" xfId="848"/>
    <cellStyle name="20% - Énfasis2" xfId="30" builtinId="34" customBuiltin="1"/>
    <cellStyle name="20% - Énfasis2 10" xfId="283"/>
    <cellStyle name="20% - Énfasis2 10 2" xfId="882"/>
    <cellStyle name="20% - Énfasis2 11" xfId="314"/>
    <cellStyle name="20% - Énfasis2 11 2" xfId="913"/>
    <cellStyle name="20% - Énfasis2 12" xfId="346"/>
    <cellStyle name="20% - Énfasis2 12 2" xfId="945"/>
    <cellStyle name="20% - Énfasis2 13" xfId="420"/>
    <cellStyle name="20% - Énfasis2 13 2" xfId="1016"/>
    <cellStyle name="20% - Énfasis2 14" xfId="489"/>
    <cellStyle name="20% - Énfasis2 14 2" xfId="1085"/>
    <cellStyle name="20% - Énfasis2 15" xfId="558"/>
    <cellStyle name="20% - Énfasis2 15 2" xfId="1154"/>
    <cellStyle name="20% - Énfasis2 16" xfId="631"/>
    <cellStyle name="20% - Énfasis2 2" xfId="58"/>
    <cellStyle name="20% - Énfasis2 2 10" xfId="330"/>
    <cellStyle name="20% - Énfasis2 2 10 2" xfId="929"/>
    <cellStyle name="20% - Énfasis2 2 11" xfId="362"/>
    <cellStyle name="20% - Énfasis2 2 11 2" xfId="961"/>
    <cellStyle name="20% - Énfasis2 2 12" xfId="436"/>
    <cellStyle name="20% - Énfasis2 2 12 2" xfId="1032"/>
    <cellStyle name="20% - Énfasis2 2 13" xfId="505"/>
    <cellStyle name="20% - Énfasis2 2 13 2" xfId="1101"/>
    <cellStyle name="20% - Énfasis2 2 14" xfId="574"/>
    <cellStyle name="20% - Énfasis2 2 14 2" xfId="1170"/>
    <cellStyle name="20% - Énfasis2 2 15" xfId="661"/>
    <cellStyle name="20% - Énfasis2 2 2" xfId="86"/>
    <cellStyle name="20% - Énfasis2 2 2 2" xfId="398"/>
    <cellStyle name="20% - Énfasis2 2 2 2 2" xfId="994"/>
    <cellStyle name="20% - Énfasis2 2 2 3" xfId="468"/>
    <cellStyle name="20% - Énfasis2 2 2 3 2" xfId="1064"/>
    <cellStyle name="20% - Énfasis2 2 2 4" xfId="537"/>
    <cellStyle name="20% - Énfasis2 2 2 4 2" xfId="1133"/>
    <cellStyle name="20% - Énfasis2 2 2 5" xfId="606"/>
    <cellStyle name="20% - Énfasis2 2 2 5 2" xfId="1202"/>
    <cellStyle name="20% - Énfasis2 2 2 6" xfId="689"/>
    <cellStyle name="20% - Énfasis2 2 3" xfId="115"/>
    <cellStyle name="20% - Énfasis2 2 3 2" xfId="717"/>
    <cellStyle name="20% - Énfasis2 2 4" xfId="144"/>
    <cellStyle name="20% - Énfasis2 2 4 2" xfId="745"/>
    <cellStyle name="20% - Énfasis2 2 5" xfId="175"/>
    <cellStyle name="20% - Énfasis2 2 5 2" xfId="775"/>
    <cellStyle name="20% - Énfasis2 2 6" xfId="205"/>
    <cellStyle name="20% - Énfasis2 2 6 2" xfId="805"/>
    <cellStyle name="20% - Énfasis2 2 7" xfId="235"/>
    <cellStyle name="20% - Énfasis2 2 7 2" xfId="835"/>
    <cellStyle name="20% - Énfasis2 2 8" xfId="266"/>
    <cellStyle name="20% - Énfasis2 2 8 2" xfId="866"/>
    <cellStyle name="20% - Énfasis2 2 9" xfId="299"/>
    <cellStyle name="20% - Énfasis2 2 9 2" xfId="898"/>
    <cellStyle name="20% - Énfasis2 3" xfId="70"/>
    <cellStyle name="20% - Énfasis2 3 2" xfId="382"/>
    <cellStyle name="20% - Énfasis2 3 2 2" xfId="978"/>
    <cellStyle name="20% - Énfasis2 3 3" xfId="452"/>
    <cellStyle name="20% - Énfasis2 3 3 2" xfId="1048"/>
    <cellStyle name="20% - Énfasis2 3 4" xfId="521"/>
    <cellStyle name="20% - Énfasis2 3 4 2" xfId="1117"/>
    <cellStyle name="20% - Énfasis2 3 5" xfId="590"/>
    <cellStyle name="20% - Énfasis2 3 5 2" xfId="1186"/>
    <cellStyle name="20% - Énfasis2 3 6" xfId="673"/>
    <cellStyle name="20% - Énfasis2 4" xfId="99"/>
    <cellStyle name="20% - Énfasis2 4 2" xfId="701"/>
    <cellStyle name="20% - Énfasis2 5" xfId="128"/>
    <cellStyle name="20% - Énfasis2 5 2" xfId="729"/>
    <cellStyle name="20% - Énfasis2 6" xfId="159"/>
    <cellStyle name="20% - Énfasis2 6 2" xfId="759"/>
    <cellStyle name="20% - Énfasis2 7" xfId="189"/>
    <cellStyle name="20% - Énfasis2 7 2" xfId="789"/>
    <cellStyle name="20% - Énfasis2 8" xfId="219"/>
    <cellStyle name="20% - Énfasis2 8 2" xfId="819"/>
    <cellStyle name="20% - Énfasis2 9" xfId="250"/>
    <cellStyle name="20% - Énfasis2 9 2" xfId="850"/>
    <cellStyle name="20% - Énfasis3" xfId="34" builtinId="38" customBuiltin="1"/>
    <cellStyle name="20% - Énfasis3 10" xfId="285"/>
    <cellStyle name="20% - Énfasis3 10 2" xfId="884"/>
    <cellStyle name="20% - Énfasis3 11" xfId="316"/>
    <cellStyle name="20% - Énfasis3 11 2" xfId="915"/>
    <cellStyle name="20% - Énfasis3 12" xfId="348"/>
    <cellStyle name="20% - Énfasis3 12 2" xfId="947"/>
    <cellStyle name="20% - Énfasis3 13" xfId="422"/>
    <cellStyle name="20% - Énfasis3 13 2" xfId="1018"/>
    <cellStyle name="20% - Énfasis3 14" xfId="491"/>
    <cellStyle name="20% - Énfasis3 14 2" xfId="1087"/>
    <cellStyle name="20% - Énfasis3 15" xfId="560"/>
    <cellStyle name="20% - Énfasis3 15 2" xfId="1156"/>
    <cellStyle name="20% - Énfasis3 16" xfId="633"/>
    <cellStyle name="20% - Énfasis3 2" xfId="60"/>
    <cellStyle name="20% - Énfasis3 2 10" xfId="332"/>
    <cellStyle name="20% - Énfasis3 2 10 2" xfId="931"/>
    <cellStyle name="20% - Énfasis3 2 11" xfId="364"/>
    <cellStyle name="20% - Énfasis3 2 11 2" xfId="963"/>
    <cellStyle name="20% - Énfasis3 2 12" xfId="438"/>
    <cellStyle name="20% - Énfasis3 2 12 2" xfId="1034"/>
    <cellStyle name="20% - Énfasis3 2 13" xfId="507"/>
    <cellStyle name="20% - Énfasis3 2 13 2" xfId="1103"/>
    <cellStyle name="20% - Énfasis3 2 14" xfId="576"/>
    <cellStyle name="20% - Énfasis3 2 14 2" xfId="1172"/>
    <cellStyle name="20% - Énfasis3 2 15" xfId="663"/>
    <cellStyle name="20% - Énfasis3 2 2" xfId="88"/>
    <cellStyle name="20% - Énfasis3 2 2 2" xfId="400"/>
    <cellStyle name="20% - Énfasis3 2 2 2 2" xfId="996"/>
    <cellStyle name="20% - Énfasis3 2 2 3" xfId="470"/>
    <cellStyle name="20% - Énfasis3 2 2 3 2" xfId="1066"/>
    <cellStyle name="20% - Énfasis3 2 2 4" xfId="539"/>
    <cellStyle name="20% - Énfasis3 2 2 4 2" xfId="1135"/>
    <cellStyle name="20% - Énfasis3 2 2 5" xfId="608"/>
    <cellStyle name="20% - Énfasis3 2 2 5 2" xfId="1204"/>
    <cellStyle name="20% - Énfasis3 2 2 6" xfId="691"/>
    <cellStyle name="20% - Énfasis3 2 3" xfId="117"/>
    <cellStyle name="20% - Énfasis3 2 3 2" xfId="719"/>
    <cellStyle name="20% - Énfasis3 2 4" xfId="146"/>
    <cellStyle name="20% - Énfasis3 2 4 2" xfId="747"/>
    <cellStyle name="20% - Énfasis3 2 5" xfId="177"/>
    <cellStyle name="20% - Énfasis3 2 5 2" xfId="777"/>
    <cellStyle name="20% - Énfasis3 2 6" xfId="207"/>
    <cellStyle name="20% - Énfasis3 2 6 2" xfId="807"/>
    <cellStyle name="20% - Énfasis3 2 7" xfId="237"/>
    <cellStyle name="20% - Énfasis3 2 7 2" xfId="837"/>
    <cellStyle name="20% - Énfasis3 2 8" xfId="268"/>
    <cellStyle name="20% - Énfasis3 2 8 2" xfId="868"/>
    <cellStyle name="20% - Énfasis3 2 9" xfId="301"/>
    <cellStyle name="20% - Énfasis3 2 9 2" xfId="900"/>
    <cellStyle name="20% - Énfasis3 3" xfId="72"/>
    <cellStyle name="20% - Énfasis3 3 2" xfId="384"/>
    <cellStyle name="20% - Énfasis3 3 2 2" xfId="980"/>
    <cellStyle name="20% - Énfasis3 3 3" xfId="454"/>
    <cellStyle name="20% - Énfasis3 3 3 2" xfId="1050"/>
    <cellStyle name="20% - Énfasis3 3 4" xfId="523"/>
    <cellStyle name="20% - Énfasis3 3 4 2" xfId="1119"/>
    <cellStyle name="20% - Énfasis3 3 5" xfId="592"/>
    <cellStyle name="20% - Énfasis3 3 5 2" xfId="1188"/>
    <cellStyle name="20% - Énfasis3 3 6" xfId="675"/>
    <cellStyle name="20% - Énfasis3 4" xfId="101"/>
    <cellStyle name="20% - Énfasis3 4 2" xfId="703"/>
    <cellStyle name="20% - Énfasis3 5" xfId="130"/>
    <cellStyle name="20% - Énfasis3 5 2" xfId="731"/>
    <cellStyle name="20% - Énfasis3 6" xfId="161"/>
    <cellStyle name="20% - Énfasis3 6 2" xfId="761"/>
    <cellStyle name="20% - Énfasis3 7" xfId="191"/>
    <cellStyle name="20% - Énfasis3 7 2" xfId="791"/>
    <cellStyle name="20% - Énfasis3 8" xfId="221"/>
    <cellStyle name="20% - Énfasis3 8 2" xfId="821"/>
    <cellStyle name="20% - Énfasis3 9" xfId="252"/>
    <cellStyle name="20% - Énfasis3 9 2" xfId="852"/>
    <cellStyle name="20% - Énfasis4" xfId="38" builtinId="42" customBuiltin="1"/>
    <cellStyle name="20% - Énfasis4 10" xfId="287"/>
    <cellStyle name="20% - Énfasis4 10 2" xfId="886"/>
    <cellStyle name="20% - Énfasis4 11" xfId="318"/>
    <cellStyle name="20% - Énfasis4 11 2" xfId="917"/>
    <cellStyle name="20% - Énfasis4 12" xfId="350"/>
    <cellStyle name="20% - Énfasis4 12 2" xfId="949"/>
    <cellStyle name="20% - Énfasis4 13" xfId="424"/>
    <cellStyle name="20% - Énfasis4 13 2" xfId="1020"/>
    <cellStyle name="20% - Énfasis4 14" xfId="493"/>
    <cellStyle name="20% - Énfasis4 14 2" xfId="1089"/>
    <cellStyle name="20% - Énfasis4 15" xfId="562"/>
    <cellStyle name="20% - Énfasis4 15 2" xfId="1158"/>
    <cellStyle name="20% - Énfasis4 16" xfId="635"/>
    <cellStyle name="20% - Énfasis4 2" xfId="62"/>
    <cellStyle name="20% - Énfasis4 2 10" xfId="334"/>
    <cellStyle name="20% - Énfasis4 2 10 2" xfId="933"/>
    <cellStyle name="20% - Énfasis4 2 11" xfId="366"/>
    <cellStyle name="20% - Énfasis4 2 11 2" xfId="965"/>
    <cellStyle name="20% - Énfasis4 2 12" xfId="440"/>
    <cellStyle name="20% - Énfasis4 2 12 2" xfId="1036"/>
    <cellStyle name="20% - Énfasis4 2 13" xfId="509"/>
    <cellStyle name="20% - Énfasis4 2 13 2" xfId="1105"/>
    <cellStyle name="20% - Énfasis4 2 14" xfId="578"/>
    <cellStyle name="20% - Énfasis4 2 14 2" xfId="1174"/>
    <cellStyle name="20% - Énfasis4 2 15" xfId="665"/>
    <cellStyle name="20% - Énfasis4 2 2" xfId="90"/>
    <cellStyle name="20% - Énfasis4 2 2 2" xfId="402"/>
    <cellStyle name="20% - Énfasis4 2 2 2 2" xfId="998"/>
    <cellStyle name="20% - Énfasis4 2 2 3" xfId="472"/>
    <cellStyle name="20% - Énfasis4 2 2 3 2" xfId="1068"/>
    <cellStyle name="20% - Énfasis4 2 2 4" xfId="541"/>
    <cellStyle name="20% - Énfasis4 2 2 4 2" xfId="1137"/>
    <cellStyle name="20% - Énfasis4 2 2 5" xfId="610"/>
    <cellStyle name="20% - Énfasis4 2 2 5 2" xfId="1206"/>
    <cellStyle name="20% - Énfasis4 2 2 6" xfId="693"/>
    <cellStyle name="20% - Énfasis4 2 3" xfId="119"/>
    <cellStyle name="20% - Énfasis4 2 3 2" xfId="721"/>
    <cellStyle name="20% - Énfasis4 2 4" xfId="148"/>
    <cellStyle name="20% - Énfasis4 2 4 2" xfId="749"/>
    <cellStyle name="20% - Énfasis4 2 5" xfId="179"/>
    <cellStyle name="20% - Énfasis4 2 5 2" xfId="779"/>
    <cellStyle name="20% - Énfasis4 2 6" xfId="209"/>
    <cellStyle name="20% - Énfasis4 2 6 2" xfId="809"/>
    <cellStyle name="20% - Énfasis4 2 7" xfId="239"/>
    <cellStyle name="20% - Énfasis4 2 7 2" xfId="839"/>
    <cellStyle name="20% - Énfasis4 2 8" xfId="270"/>
    <cellStyle name="20% - Énfasis4 2 8 2" xfId="870"/>
    <cellStyle name="20% - Énfasis4 2 9" xfId="303"/>
    <cellStyle name="20% - Énfasis4 2 9 2" xfId="902"/>
    <cellStyle name="20% - Énfasis4 3" xfId="74"/>
    <cellStyle name="20% - Énfasis4 3 2" xfId="386"/>
    <cellStyle name="20% - Énfasis4 3 2 2" xfId="982"/>
    <cellStyle name="20% - Énfasis4 3 3" xfId="456"/>
    <cellStyle name="20% - Énfasis4 3 3 2" xfId="1052"/>
    <cellStyle name="20% - Énfasis4 3 4" xfId="525"/>
    <cellStyle name="20% - Énfasis4 3 4 2" xfId="1121"/>
    <cellStyle name="20% - Énfasis4 3 5" xfId="594"/>
    <cellStyle name="20% - Énfasis4 3 5 2" xfId="1190"/>
    <cellStyle name="20% - Énfasis4 3 6" xfId="677"/>
    <cellStyle name="20% - Énfasis4 4" xfId="103"/>
    <cellStyle name="20% - Énfasis4 4 2" xfId="705"/>
    <cellStyle name="20% - Énfasis4 5" xfId="132"/>
    <cellStyle name="20% - Énfasis4 5 2" xfId="733"/>
    <cellStyle name="20% - Énfasis4 6" xfId="163"/>
    <cellStyle name="20% - Énfasis4 6 2" xfId="763"/>
    <cellStyle name="20% - Énfasis4 7" xfId="193"/>
    <cellStyle name="20% - Énfasis4 7 2" xfId="793"/>
    <cellStyle name="20% - Énfasis4 8" xfId="223"/>
    <cellStyle name="20% - Énfasis4 8 2" xfId="823"/>
    <cellStyle name="20% - Énfasis4 9" xfId="254"/>
    <cellStyle name="20% - Énfasis4 9 2" xfId="854"/>
    <cellStyle name="20% - Énfasis5" xfId="42" builtinId="46" customBuiltin="1"/>
    <cellStyle name="20% - Énfasis5 10" xfId="289"/>
    <cellStyle name="20% - Énfasis5 10 2" xfId="888"/>
    <cellStyle name="20% - Énfasis5 11" xfId="320"/>
    <cellStyle name="20% - Énfasis5 11 2" xfId="919"/>
    <cellStyle name="20% - Énfasis5 12" xfId="352"/>
    <cellStyle name="20% - Énfasis5 12 2" xfId="951"/>
    <cellStyle name="20% - Énfasis5 13" xfId="426"/>
    <cellStyle name="20% - Énfasis5 13 2" xfId="1022"/>
    <cellStyle name="20% - Énfasis5 14" xfId="495"/>
    <cellStyle name="20% - Énfasis5 14 2" xfId="1091"/>
    <cellStyle name="20% - Énfasis5 15" xfId="564"/>
    <cellStyle name="20% - Énfasis5 15 2" xfId="1160"/>
    <cellStyle name="20% - Énfasis5 16" xfId="637"/>
    <cellStyle name="20% - Énfasis5 2" xfId="64"/>
    <cellStyle name="20% - Énfasis5 2 10" xfId="336"/>
    <cellStyle name="20% - Énfasis5 2 10 2" xfId="935"/>
    <cellStyle name="20% - Énfasis5 2 11" xfId="368"/>
    <cellStyle name="20% - Énfasis5 2 11 2" xfId="967"/>
    <cellStyle name="20% - Énfasis5 2 12" xfId="442"/>
    <cellStyle name="20% - Énfasis5 2 12 2" xfId="1038"/>
    <cellStyle name="20% - Énfasis5 2 13" xfId="511"/>
    <cellStyle name="20% - Énfasis5 2 13 2" xfId="1107"/>
    <cellStyle name="20% - Énfasis5 2 14" xfId="580"/>
    <cellStyle name="20% - Énfasis5 2 14 2" xfId="1176"/>
    <cellStyle name="20% - Énfasis5 2 15" xfId="667"/>
    <cellStyle name="20% - Énfasis5 2 2" xfId="92"/>
    <cellStyle name="20% - Énfasis5 2 2 2" xfId="404"/>
    <cellStyle name="20% - Énfasis5 2 2 2 2" xfId="1000"/>
    <cellStyle name="20% - Énfasis5 2 2 3" xfId="474"/>
    <cellStyle name="20% - Énfasis5 2 2 3 2" xfId="1070"/>
    <cellStyle name="20% - Énfasis5 2 2 4" xfId="543"/>
    <cellStyle name="20% - Énfasis5 2 2 4 2" xfId="1139"/>
    <cellStyle name="20% - Énfasis5 2 2 5" xfId="612"/>
    <cellStyle name="20% - Énfasis5 2 2 5 2" xfId="1208"/>
    <cellStyle name="20% - Énfasis5 2 2 6" xfId="695"/>
    <cellStyle name="20% - Énfasis5 2 3" xfId="121"/>
    <cellStyle name="20% - Énfasis5 2 3 2" xfId="723"/>
    <cellStyle name="20% - Énfasis5 2 4" xfId="150"/>
    <cellStyle name="20% - Énfasis5 2 4 2" xfId="751"/>
    <cellStyle name="20% - Énfasis5 2 5" xfId="181"/>
    <cellStyle name="20% - Énfasis5 2 5 2" xfId="781"/>
    <cellStyle name="20% - Énfasis5 2 6" xfId="211"/>
    <cellStyle name="20% - Énfasis5 2 6 2" xfId="811"/>
    <cellStyle name="20% - Énfasis5 2 7" xfId="241"/>
    <cellStyle name="20% - Énfasis5 2 7 2" xfId="841"/>
    <cellStyle name="20% - Énfasis5 2 8" xfId="272"/>
    <cellStyle name="20% - Énfasis5 2 8 2" xfId="872"/>
    <cellStyle name="20% - Énfasis5 2 9" xfId="305"/>
    <cellStyle name="20% - Énfasis5 2 9 2" xfId="904"/>
    <cellStyle name="20% - Énfasis5 3" xfId="76"/>
    <cellStyle name="20% - Énfasis5 3 2" xfId="388"/>
    <cellStyle name="20% - Énfasis5 3 2 2" xfId="984"/>
    <cellStyle name="20% - Énfasis5 3 3" xfId="458"/>
    <cellStyle name="20% - Énfasis5 3 3 2" xfId="1054"/>
    <cellStyle name="20% - Énfasis5 3 4" xfId="527"/>
    <cellStyle name="20% - Énfasis5 3 4 2" xfId="1123"/>
    <cellStyle name="20% - Énfasis5 3 5" xfId="596"/>
    <cellStyle name="20% - Énfasis5 3 5 2" xfId="1192"/>
    <cellStyle name="20% - Énfasis5 3 6" xfId="679"/>
    <cellStyle name="20% - Énfasis5 4" xfId="105"/>
    <cellStyle name="20% - Énfasis5 4 2" xfId="707"/>
    <cellStyle name="20% - Énfasis5 5" xfId="134"/>
    <cellStyle name="20% - Énfasis5 5 2" xfId="735"/>
    <cellStyle name="20% - Énfasis5 6" xfId="165"/>
    <cellStyle name="20% - Énfasis5 6 2" xfId="765"/>
    <cellStyle name="20% - Énfasis5 7" xfId="195"/>
    <cellStyle name="20% - Énfasis5 7 2" xfId="795"/>
    <cellStyle name="20% - Énfasis5 8" xfId="225"/>
    <cellStyle name="20% - Énfasis5 8 2" xfId="825"/>
    <cellStyle name="20% - Énfasis5 9" xfId="256"/>
    <cellStyle name="20% - Énfasis5 9 2" xfId="856"/>
    <cellStyle name="20% - Énfasis6" xfId="46" builtinId="50" customBuiltin="1"/>
    <cellStyle name="20% - Énfasis6 10" xfId="291"/>
    <cellStyle name="20% - Énfasis6 10 2" xfId="890"/>
    <cellStyle name="20% - Énfasis6 11" xfId="322"/>
    <cellStyle name="20% - Énfasis6 11 2" xfId="921"/>
    <cellStyle name="20% - Énfasis6 12" xfId="354"/>
    <cellStyle name="20% - Énfasis6 12 2" xfId="953"/>
    <cellStyle name="20% - Énfasis6 13" xfId="428"/>
    <cellStyle name="20% - Énfasis6 13 2" xfId="1024"/>
    <cellStyle name="20% - Énfasis6 14" xfId="497"/>
    <cellStyle name="20% - Énfasis6 14 2" xfId="1093"/>
    <cellStyle name="20% - Énfasis6 15" xfId="566"/>
    <cellStyle name="20% - Énfasis6 15 2" xfId="1162"/>
    <cellStyle name="20% - Énfasis6 16" xfId="639"/>
    <cellStyle name="20% - Énfasis6 2" xfId="66"/>
    <cellStyle name="20% - Énfasis6 2 10" xfId="338"/>
    <cellStyle name="20% - Énfasis6 2 10 2" xfId="937"/>
    <cellStyle name="20% - Énfasis6 2 11" xfId="370"/>
    <cellStyle name="20% - Énfasis6 2 11 2" xfId="969"/>
    <cellStyle name="20% - Énfasis6 2 12" xfId="444"/>
    <cellStyle name="20% - Énfasis6 2 12 2" xfId="1040"/>
    <cellStyle name="20% - Énfasis6 2 13" xfId="513"/>
    <cellStyle name="20% - Énfasis6 2 13 2" xfId="1109"/>
    <cellStyle name="20% - Énfasis6 2 14" xfId="582"/>
    <cellStyle name="20% - Énfasis6 2 14 2" xfId="1178"/>
    <cellStyle name="20% - Énfasis6 2 15" xfId="669"/>
    <cellStyle name="20% - Énfasis6 2 2" xfId="94"/>
    <cellStyle name="20% - Énfasis6 2 2 2" xfId="406"/>
    <cellStyle name="20% - Énfasis6 2 2 2 2" xfId="1002"/>
    <cellStyle name="20% - Énfasis6 2 2 3" xfId="476"/>
    <cellStyle name="20% - Énfasis6 2 2 3 2" xfId="1072"/>
    <cellStyle name="20% - Énfasis6 2 2 4" xfId="545"/>
    <cellStyle name="20% - Énfasis6 2 2 4 2" xfId="1141"/>
    <cellStyle name="20% - Énfasis6 2 2 5" xfId="614"/>
    <cellStyle name="20% - Énfasis6 2 2 5 2" xfId="1210"/>
    <cellStyle name="20% - Énfasis6 2 2 6" xfId="697"/>
    <cellStyle name="20% - Énfasis6 2 3" xfId="123"/>
    <cellStyle name="20% - Énfasis6 2 3 2" xfId="725"/>
    <cellStyle name="20% - Énfasis6 2 4" xfId="152"/>
    <cellStyle name="20% - Énfasis6 2 4 2" xfId="753"/>
    <cellStyle name="20% - Énfasis6 2 5" xfId="183"/>
    <cellStyle name="20% - Énfasis6 2 5 2" xfId="783"/>
    <cellStyle name="20% - Énfasis6 2 6" xfId="213"/>
    <cellStyle name="20% - Énfasis6 2 6 2" xfId="813"/>
    <cellStyle name="20% - Énfasis6 2 7" xfId="243"/>
    <cellStyle name="20% - Énfasis6 2 7 2" xfId="843"/>
    <cellStyle name="20% - Énfasis6 2 8" xfId="274"/>
    <cellStyle name="20% - Énfasis6 2 8 2" xfId="874"/>
    <cellStyle name="20% - Énfasis6 2 9" xfId="307"/>
    <cellStyle name="20% - Énfasis6 2 9 2" xfId="906"/>
    <cellStyle name="20% - Énfasis6 3" xfId="78"/>
    <cellStyle name="20% - Énfasis6 3 2" xfId="390"/>
    <cellStyle name="20% - Énfasis6 3 2 2" xfId="986"/>
    <cellStyle name="20% - Énfasis6 3 3" xfId="460"/>
    <cellStyle name="20% - Énfasis6 3 3 2" xfId="1056"/>
    <cellStyle name="20% - Énfasis6 3 4" xfId="529"/>
    <cellStyle name="20% - Énfasis6 3 4 2" xfId="1125"/>
    <cellStyle name="20% - Énfasis6 3 5" xfId="598"/>
    <cellStyle name="20% - Énfasis6 3 5 2" xfId="1194"/>
    <cellStyle name="20% - Énfasis6 3 6" xfId="681"/>
    <cellStyle name="20% - Énfasis6 4" xfId="107"/>
    <cellStyle name="20% - Énfasis6 4 2" xfId="709"/>
    <cellStyle name="20% - Énfasis6 5" xfId="136"/>
    <cellStyle name="20% - Énfasis6 5 2" xfId="737"/>
    <cellStyle name="20% - Énfasis6 6" xfId="167"/>
    <cellStyle name="20% - Énfasis6 6 2" xfId="767"/>
    <cellStyle name="20% - Énfasis6 7" xfId="197"/>
    <cellStyle name="20% - Énfasis6 7 2" xfId="797"/>
    <cellStyle name="20% - Énfasis6 8" xfId="227"/>
    <cellStyle name="20% - Énfasis6 8 2" xfId="827"/>
    <cellStyle name="20% - Énfasis6 9" xfId="258"/>
    <cellStyle name="20% - Énfasis6 9 2" xfId="858"/>
    <cellStyle name="40% - Énfasis1" xfId="27" builtinId="31" customBuiltin="1"/>
    <cellStyle name="40% - Énfasis1 10" xfId="282"/>
    <cellStyle name="40% - Énfasis1 10 2" xfId="881"/>
    <cellStyle name="40% - Énfasis1 11" xfId="313"/>
    <cellStyle name="40% - Énfasis1 11 2" xfId="912"/>
    <cellStyle name="40% - Énfasis1 12" xfId="345"/>
    <cellStyle name="40% - Énfasis1 12 2" xfId="944"/>
    <cellStyle name="40% - Énfasis1 13" xfId="419"/>
    <cellStyle name="40% - Énfasis1 13 2" xfId="1015"/>
    <cellStyle name="40% - Énfasis1 14" xfId="488"/>
    <cellStyle name="40% - Énfasis1 14 2" xfId="1084"/>
    <cellStyle name="40% - Énfasis1 15" xfId="557"/>
    <cellStyle name="40% - Énfasis1 15 2" xfId="1153"/>
    <cellStyle name="40% - Énfasis1 16" xfId="630"/>
    <cellStyle name="40% - Énfasis1 2" xfId="57"/>
    <cellStyle name="40% - Énfasis1 2 10" xfId="329"/>
    <cellStyle name="40% - Énfasis1 2 10 2" xfId="928"/>
    <cellStyle name="40% - Énfasis1 2 11" xfId="361"/>
    <cellStyle name="40% - Énfasis1 2 11 2" xfId="960"/>
    <cellStyle name="40% - Énfasis1 2 12" xfId="435"/>
    <cellStyle name="40% - Énfasis1 2 12 2" xfId="1031"/>
    <cellStyle name="40% - Énfasis1 2 13" xfId="504"/>
    <cellStyle name="40% - Énfasis1 2 13 2" xfId="1100"/>
    <cellStyle name="40% - Énfasis1 2 14" xfId="573"/>
    <cellStyle name="40% - Énfasis1 2 14 2" xfId="1169"/>
    <cellStyle name="40% - Énfasis1 2 15" xfId="660"/>
    <cellStyle name="40% - Énfasis1 2 2" xfId="85"/>
    <cellStyle name="40% - Énfasis1 2 2 2" xfId="397"/>
    <cellStyle name="40% - Énfasis1 2 2 2 2" xfId="993"/>
    <cellStyle name="40% - Énfasis1 2 2 3" xfId="467"/>
    <cellStyle name="40% - Énfasis1 2 2 3 2" xfId="1063"/>
    <cellStyle name="40% - Énfasis1 2 2 4" xfId="536"/>
    <cellStyle name="40% - Énfasis1 2 2 4 2" xfId="1132"/>
    <cellStyle name="40% - Énfasis1 2 2 5" xfId="605"/>
    <cellStyle name="40% - Énfasis1 2 2 5 2" xfId="1201"/>
    <cellStyle name="40% - Énfasis1 2 2 6" xfId="688"/>
    <cellStyle name="40% - Énfasis1 2 3" xfId="114"/>
    <cellStyle name="40% - Énfasis1 2 3 2" xfId="716"/>
    <cellStyle name="40% - Énfasis1 2 4" xfId="143"/>
    <cellStyle name="40% - Énfasis1 2 4 2" xfId="744"/>
    <cellStyle name="40% - Énfasis1 2 5" xfId="174"/>
    <cellStyle name="40% - Énfasis1 2 5 2" xfId="774"/>
    <cellStyle name="40% - Énfasis1 2 6" xfId="204"/>
    <cellStyle name="40% - Énfasis1 2 6 2" xfId="804"/>
    <cellStyle name="40% - Énfasis1 2 7" xfId="234"/>
    <cellStyle name="40% - Énfasis1 2 7 2" xfId="834"/>
    <cellStyle name="40% - Énfasis1 2 8" xfId="265"/>
    <cellStyle name="40% - Énfasis1 2 8 2" xfId="865"/>
    <cellStyle name="40% - Énfasis1 2 9" xfId="298"/>
    <cellStyle name="40% - Énfasis1 2 9 2" xfId="897"/>
    <cellStyle name="40% - Énfasis1 3" xfId="69"/>
    <cellStyle name="40% - Énfasis1 3 2" xfId="381"/>
    <cellStyle name="40% - Énfasis1 3 2 2" xfId="977"/>
    <cellStyle name="40% - Énfasis1 3 3" xfId="451"/>
    <cellStyle name="40% - Énfasis1 3 3 2" xfId="1047"/>
    <cellStyle name="40% - Énfasis1 3 4" xfId="520"/>
    <cellStyle name="40% - Énfasis1 3 4 2" xfId="1116"/>
    <cellStyle name="40% - Énfasis1 3 5" xfId="589"/>
    <cellStyle name="40% - Énfasis1 3 5 2" xfId="1185"/>
    <cellStyle name="40% - Énfasis1 3 6" xfId="672"/>
    <cellStyle name="40% - Énfasis1 4" xfId="98"/>
    <cellStyle name="40% - Énfasis1 4 2" xfId="700"/>
    <cellStyle name="40% - Énfasis1 5" xfId="127"/>
    <cellStyle name="40% - Énfasis1 5 2" xfId="728"/>
    <cellStyle name="40% - Énfasis1 6" xfId="158"/>
    <cellStyle name="40% - Énfasis1 6 2" xfId="758"/>
    <cellStyle name="40% - Énfasis1 7" xfId="188"/>
    <cellStyle name="40% - Énfasis1 7 2" xfId="788"/>
    <cellStyle name="40% - Énfasis1 8" xfId="218"/>
    <cellStyle name="40% - Énfasis1 8 2" xfId="818"/>
    <cellStyle name="40% - Énfasis1 9" xfId="249"/>
    <cellStyle name="40% - Énfasis1 9 2" xfId="849"/>
    <cellStyle name="40% - Énfasis2" xfId="31" builtinId="35" customBuiltin="1"/>
    <cellStyle name="40% - Énfasis2 10" xfId="284"/>
    <cellStyle name="40% - Énfasis2 10 2" xfId="883"/>
    <cellStyle name="40% - Énfasis2 11" xfId="315"/>
    <cellStyle name="40% - Énfasis2 11 2" xfId="914"/>
    <cellStyle name="40% - Énfasis2 12" xfId="347"/>
    <cellStyle name="40% - Énfasis2 12 2" xfId="946"/>
    <cellStyle name="40% - Énfasis2 13" xfId="421"/>
    <cellStyle name="40% - Énfasis2 13 2" xfId="1017"/>
    <cellStyle name="40% - Énfasis2 14" xfId="490"/>
    <cellStyle name="40% - Énfasis2 14 2" xfId="1086"/>
    <cellStyle name="40% - Énfasis2 15" xfId="559"/>
    <cellStyle name="40% - Énfasis2 15 2" xfId="1155"/>
    <cellStyle name="40% - Énfasis2 16" xfId="632"/>
    <cellStyle name="40% - Énfasis2 2" xfId="59"/>
    <cellStyle name="40% - Énfasis2 2 10" xfId="331"/>
    <cellStyle name="40% - Énfasis2 2 10 2" xfId="930"/>
    <cellStyle name="40% - Énfasis2 2 11" xfId="363"/>
    <cellStyle name="40% - Énfasis2 2 11 2" xfId="962"/>
    <cellStyle name="40% - Énfasis2 2 12" xfId="437"/>
    <cellStyle name="40% - Énfasis2 2 12 2" xfId="1033"/>
    <cellStyle name="40% - Énfasis2 2 13" xfId="506"/>
    <cellStyle name="40% - Énfasis2 2 13 2" xfId="1102"/>
    <cellStyle name="40% - Énfasis2 2 14" xfId="575"/>
    <cellStyle name="40% - Énfasis2 2 14 2" xfId="1171"/>
    <cellStyle name="40% - Énfasis2 2 15" xfId="662"/>
    <cellStyle name="40% - Énfasis2 2 2" xfId="87"/>
    <cellStyle name="40% - Énfasis2 2 2 2" xfId="399"/>
    <cellStyle name="40% - Énfasis2 2 2 2 2" xfId="995"/>
    <cellStyle name="40% - Énfasis2 2 2 3" xfId="469"/>
    <cellStyle name="40% - Énfasis2 2 2 3 2" xfId="1065"/>
    <cellStyle name="40% - Énfasis2 2 2 4" xfId="538"/>
    <cellStyle name="40% - Énfasis2 2 2 4 2" xfId="1134"/>
    <cellStyle name="40% - Énfasis2 2 2 5" xfId="607"/>
    <cellStyle name="40% - Énfasis2 2 2 5 2" xfId="1203"/>
    <cellStyle name="40% - Énfasis2 2 2 6" xfId="690"/>
    <cellStyle name="40% - Énfasis2 2 3" xfId="116"/>
    <cellStyle name="40% - Énfasis2 2 3 2" xfId="718"/>
    <cellStyle name="40% - Énfasis2 2 4" xfId="145"/>
    <cellStyle name="40% - Énfasis2 2 4 2" xfId="746"/>
    <cellStyle name="40% - Énfasis2 2 5" xfId="176"/>
    <cellStyle name="40% - Énfasis2 2 5 2" xfId="776"/>
    <cellStyle name="40% - Énfasis2 2 6" xfId="206"/>
    <cellStyle name="40% - Énfasis2 2 6 2" xfId="806"/>
    <cellStyle name="40% - Énfasis2 2 7" xfId="236"/>
    <cellStyle name="40% - Énfasis2 2 7 2" xfId="836"/>
    <cellStyle name="40% - Énfasis2 2 8" xfId="267"/>
    <cellStyle name="40% - Énfasis2 2 8 2" xfId="867"/>
    <cellStyle name="40% - Énfasis2 2 9" xfId="300"/>
    <cellStyle name="40% - Énfasis2 2 9 2" xfId="899"/>
    <cellStyle name="40% - Énfasis2 3" xfId="71"/>
    <cellStyle name="40% - Énfasis2 3 2" xfId="383"/>
    <cellStyle name="40% - Énfasis2 3 2 2" xfId="979"/>
    <cellStyle name="40% - Énfasis2 3 3" xfId="453"/>
    <cellStyle name="40% - Énfasis2 3 3 2" xfId="1049"/>
    <cellStyle name="40% - Énfasis2 3 4" xfId="522"/>
    <cellStyle name="40% - Énfasis2 3 4 2" xfId="1118"/>
    <cellStyle name="40% - Énfasis2 3 5" xfId="591"/>
    <cellStyle name="40% - Énfasis2 3 5 2" xfId="1187"/>
    <cellStyle name="40% - Énfasis2 3 6" xfId="674"/>
    <cellStyle name="40% - Énfasis2 4" xfId="100"/>
    <cellStyle name="40% - Énfasis2 4 2" xfId="702"/>
    <cellStyle name="40% - Énfasis2 5" xfId="129"/>
    <cellStyle name="40% - Énfasis2 5 2" xfId="730"/>
    <cellStyle name="40% - Énfasis2 6" xfId="160"/>
    <cellStyle name="40% - Énfasis2 6 2" xfId="760"/>
    <cellStyle name="40% - Énfasis2 7" xfId="190"/>
    <cellStyle name="40% - Énfasis2 7 2" xfId="790"/>
    <cellStyle name="40% - Énfasis2 8" xfId="220"/>
    <cellStyle name="40% - Énfasis2 8 2" xfId="820"/>
    <cellStyle name="40% - Énfasis2 9" xfId="251"/>
    <cellStyle name="40% - Énfasis2 9 2" xfId="851"/>
    <cellStyle name="40% - Énfasis3" xfId="35" builtinId="39" customBuiltin="1"/>
    <cellStyle name="40% - Énfasis3 10" xfId="286"/>
    <cellStyle name="40% - Énfasis3 10 2" xfId="885"/>
    <cellStyle name="40% - Énfasis3 11" xfId="317"/>
    <cellStyle name="40% - Énfasis3 11 2" xfId="916"/>
    <cellStyle name="40% - Énfasis3 12" xfId="349"/>
    <cellStyle name="40% - Énfasis3 12 2" xfId="948"/>
    <cellStyle name="40% - Énfasis3 13" xfId="423"/>
    <cellStyle name="40% - Énfasis3 13 2" xfId="1019"/>
    <cellStyle name="40% - Énfasis3 14" xfId="492"/>
    <cellStyle name="40% - Énfasis3 14 2" xfId="1088"/>
    <cellStyle name="40% - Énfasis3 15" xfId="561"/>
    <cellStyle name="40% - Énfasis3 15 2" xfId="1157"/>
    <cellStyle name="40% - Énfasis3 16" xfId="634"/>
    <cellStyle name="40% - Énfasis3 2" xfId="61"/>
    <cellStyle name="40% - Énfasis3 2 10" xfId="333"/>
    <cellStyle name="40% - Énfasis3 2 10 2" xfId="932"/>
    <cellStyle name="40% - Énfasis3 2 11" xfId="365"/>
    <cellStyle name="40% - Énfasis3 2 11 2" xfId="964"/>
    <cellStyle name="40% - Énfasis3 2 12" xfId="439"/>
    <cellStyle name="40% - Énfasis3 2 12 2" xfId="1035"/>
    <cellStyle name="40% - Énfasis3 2 13" xfId="508"/>
    <cellStyle name="40% - Énfasis3 2 13 2" xfId="1104"/>
    <cellStyle name="40% - Énfasis3 2 14" xfId="577"/>
    <cellStyle name="40% - Énfasis3 2 14 2" xfId="1173"/>
    <cellStyle name="40% - Énfasis3 2 15" xfId="664"/>
    <cellStyle name="40% - Énfasis3 2 2" xfId="89"/>
    <cellStyle name="40% - Énfasis3 2 2 2" xfId="401"/>
    <cellStyle name="40% - Énfasis3 2 2 2 2" xfId="997"/>
    <cellStyle name="40% - Énfasis3 2 2 3" xfId="471"/>
    <cellStyle name="40% - Énfasis3 2 2 3 2" xfId="1067"/>
    <cellStyle name="40% - Énfasis3 2 2 4" xfId="540"/>
    <cellStyle name="40% - Énfasis3 2 2 4 2" xfId="1136"/>
    <cellStyle name="40% - Énfasis3 2 2 5" xfId="609"/>
    <cellStyle name="40% - Énfasis3 2 2 5 2" xfId="1205"/>
    <cellStyle name="40% - Énfasis3 2 2 6" xfId="692"/>
    <cellStyle name="40% - Énfasis3 2 3" xfId="118"/>
    <cellStyle name="40% - Énfasis3 2 3 2" xfId="720"/>
    <cellStyle name="40% - Énfasis3 2 4" xfId="147"/>
    <cellStyle name="40% - Énfasis3 2 4 2" xfId="748"/>
    <cellStyle name="40% - Énfasis3 2 5" xfId="178"/>
    <cellStyle name="40% - Énfasis3 2 5 2" xfId="778"/>
    <cellStyle name="40% - Énfasis3 2 6" xfId="208"/>
    <cellStyle name="40% - Énfasis3 2 6 2" xfId="808"/>
    <cellStyle name="40% - Énfasis3 2 7" xfId="238"/>
    <cellStyle name="40% - Énfasis3 2 7 2" xfId="838"/>
    <cellStyle name="40% - Énfasis3 2 8" xfId="269"/>
    <cellStyle name="40% - Énfasis3 2 8 2" xfId="869"/>
    <cellStyle name="40% - Énfasis3 2 9" xfId="302"/>
    <cellStyle name="40% - Énfasis3 2 9 2" xfId="901"/>
    <cellStyle name="40% - Énfasis3 3" xfId="73"/>
    <cellStyle name="40% - Énfasis3 3 2" xfId="385"/>
    <cellStyle name="40% - Énfasis3 3 2 2" xfId="981"/>
    <cellStyle name="40% - Énfasis3 3 3" xfId="455"/>
    <cellStyle name="40% - Énfasis3 3 3 2" xfId="1051"/>
    <cellStyle name="40% - Énfasis3 3 4" xfId="524"/>
    <cellStyle name="40% - Énfasis3 3 4 2" xfId="1120"/>
    <cellStyle name="40% - Énfasis3 3 5" xfId="593"/>
    <cellStyle name="40% - Énfasis3 3 5 2" xfId="1189"/>
    <cellStyle name="40% - Énfasis3 3 6" xfId="676"/>
    <cellStyle name="40% - Énfasis3 4" xfId="102"/>
    <cellStyle name="40% - Énfasis3 4 2" xfId="704"/>
    <cellStyle name="40% - Énfasis3 5" xfId="131"/>
    <cellStyle name="40% - Énfasis3 5 2" xfId="732"/>
    <cellStyle name="40% - Énfasis3 6" xfId="162"/>
    <cellStyle name="40% - Énfasis3 6 2" xfId="762"/>
    <cellStyle name="40% - Énfasis3 7" xfId="192"/>
    <cellStyle name="40% - Énfasis3 7 2" xfId="792"/>
    <cellStyle name="40% - Énfasis3 8" xfId="222"/>
    <cellStyle name="40% - Énfasis3 8 2" xfId="822"/>
    <cellStyle name="40% - Énfasis3 9" xfId="253"/>
    <cellStyle name="40% - Énfasis3 9 2" xfId="853"/>
    <cellStyle name="40% - Énfasis4" xfId="39" builtinId="43" customBuiltin="1"/>
    <cellStyle name="40% - Énfasis4 10" xfId="288"/>
    <cellStyle name="40% - Énfasis4 10 2" xfId="887"/>
    <cellStyle name="40% - Énfasis4 11" xfId="319"/>
    <cellStyle name="40% - Énfasis4 11 2" xfId="918"/>
    <cellStyle name="40% - Énfasis4 12" xfId="351"/>
    <cellStyle name="40% - Énfasis4 12 2" xfId="950"/>
    <cellStyle name="40% - Énfasis4 13" xfId="425"/>
    <cellStyle name="40% - Énfasis4 13 2" xfId="1021"/>
    <cellStyle name="40% - Énfasis4 14" xfId="494"/>
    <cellStyle name="40% - Énfasis4 14 2" xfId="1090"/>
    <cellStyle name="40% - Énfasis4 15" xfId="563"/>
    <cellStyle name="40% - Énfasis4 15 2" xfId="1159"/>
    <cellStyle name="40% - Énfasis4 16" xfId="636"/>
    <cellStyle name="40% - Énfasis4 2" xfId="63"/>
    <cellStyle name="40% - Énfasis4 2 10" xfId="335"/>
    <cellStyle name="40% - Énfasis4 2 10 2" xfId="934"/>
    <cellStyle name="40% - Énfasis4 2 11" xfId="367"/>
    <cellStyle name="40% - Énfasis4 2 11 2" xfId="966"/>
    <cellStyle name="40% - Énfasis4 2 12" xfId="441"/>
    <cellStyle name="40% - Énfasis4 2 12 2" xfId="1037"/>
    <cellStyle name="40% - Énfasis4 2 13" xfId="510"/>
    <cellStyle name="40% - Énfasis4 2 13 2" xfId="1106"/>
    <cellStyle name="40% - Énfasis4 2 14" xfId="579"/>
    <cellStyle name="40% - Énfasis4 2 14 2" xfId="1175"/>
    <cellStyle name="40% - Énfasis4 2 15" xfId="666"/>
    <cellStyle name="40% - Énfasis4 2 2" xfId="91"/>
    <cellStyle name="40% - Énfasis4 2 2 2" xfId="403"/>
    <cellStyle name="40% - Énfasis4 2 2 2 2" xfId="999"/>
    <cellStyle name="40% - Énfasis4 2 2 3" xfId="473"/>
    <cellStyle name="40% - Énfasis4 2 2 3 2" xfId="1069"/>
    <cellStyle name="40% - Énfasis4 2 2 4" xfId="542"/>
    <cellStyle name="40% - Énfasis4 2 2 4 2" xfId="1138"/>
    <cellStyle name="40% - Énfasis4 2 2 5" xfId="611"/>
    <cellStyle name="40% - Énfasis4 2 2 5 2" xfId="1207"/>
    <cellStyle name="40% - Énfasis4 2 2 6" xfId="694"/>
    <cellStyle name="40% - Énfasis4 2 3" xfId="120"/>
    <cellStyle name="40% - Énfasis4 2 3 2" xfId="722"/>
    <cellStyle name="40% - Énfasis4 2 4" xfId="149"/>
    <cellStyle name="40% - Énfasis4 2 4 2" xfId="750"/>
    <cellStyle name="40% - Énfasis4 2 5" xfId="180"/>
    <cellStyle name="40% - Énfasis4 2 5 2" xfId="780"/>
    <cellStyle name="40% - Énfasis4 2 6" xfId="210"/>
    <cellStyle name="40% - Énfasis4 2 6 2" xfId="810"/>
    <cellStyle name="40% - Énfasis4 2 7" xfId="240"/>
    <cellStyle name="40% - Énfasis4 2 7 2" xfId="840"/>
    <cellStyle name="40% - Énfasis4 2 8" xfId="271"/>
    <cellStyle name="40% - Énfasis4 2 8 2" xfId="871"/>
    <cellStyle name="40% - Énfasis4 2 9" xfId="304"/>
    <cellStyle name="40% - Énfasis4 2 9 2" xfId="903"/>
    <cellStyle name="40% - Énfasis4 3" xfId="75"/>
    <cellStyle name="40% - Énfasis4 3 2" xfId="387"/>
    <cellStyle name="40% - Énfasis4 3 2 2" xfId="983"/>
    <cellStyle name="40% - Énfasis4 3 3" xfId="457"/>
    <cellStyle name="40% - Énfasis4 3 3 2" xfId="1053"/>
    <cellStyle name="40% - Énfasis4 3 4" xfId="526"/>
    <cellStyle name="40% - Énfasis4 3 4 2" xfId="1122"/>
    <cellStyle name="40% - Énfasis4 3 5" xfId="595"/>
    <cellStyle name="40% - Énfasis4 3 5 2" xfId="1191"/>
    <cellStyle name="40% - Énfasis4 3 6" xfId="678"/>
    <cellStyle name="40% - Énfasis4 4" xfId="104"/>
    <cellStyle name="40% - Énfasis4 4 2" xfId="706"/>
    <cellStyle name="40% - Énfasis4 5" xfId="133"/>
    <cellStyle name="40% - Énfasis4 5 2" xfId="734"/>
    <cellStyle name="40% - Énfasis4 6" xfId="164"/>
    <cellStyle name="40% - Énfasis4 6 2" xfId="764"/>
    <cellStyle name="40% - Énfasis4 7" xfId="194"/>
    <cellStyle name="40% - Énfasis4 7 2" xfId="794"/>
    <cellStyle name="40% - Énfasis4 8" xfId="224"/>
    <cellStyle name="40% - Énfasis4 8 2" xfId="824"/>
    <cellStyle name="40% - Énfasis4 9" xfId="255"/>
    <cellStyle name="40% - Énfasis4 9 2" xfId="855"/>
    <cellStyle name="40% - Énfasis5" xfId="43" builtinId="47" customBuiltin="1"/>
    <cellStyle name="40% - Énfasis5 10" xfId="290"/>
    <cellStyle name="40% - Énfasis5 10 2" xfId="889"/>
    <cellStyle name="40% - Énfasis5 11" xfId="321"/>
    <cellStyle name="40% - Énfasis5 11 2" xfId="920"/>
    <cellStyle name="40% - Énfasis5 12" xfId="353"/>
    <cellStyle name="40% - Énfasis5 12 2" xfId="952"/>
    <cellStyle name="40% - Énfasis5 13" xfId="427"/>
    <cellStyle name="40% - Énfasis5 13 2" xfId="1023"/>
    <cellStyle name="40% - Énfasis5 14" xfId="496"/>
    <cellStyle name="40% - Énfasis5 14 2" xfId="1092"/>
    <cellStyle name="40% - Énfasis5 15" xfId="565"/>
    <cellStyle name="40% - Énfasis5 15 2" xfId="1161"/>
    <cellStyle name="40% - Énfasis5 16" xfId="638"/>
    <cellStyle name="40% - Énfasis5 2" xfId="65"/>
    <cellStyle name="40% - Énfasis5 2 10" xfId="337"/>
    <cellStyle name="40% - Énfasis5 2 10 2" xfId="936"/>
    <cellStyle name="40% - Énfasis5 2 11" xfId="369"/>
    <cellStyle name="40% - Énfasis5 2 11 2" xfId="968"/>
    <cellStyle name="40% - Énfasis5 2 12" xfId="443"/>
    <cellStyle name="40% - Énfasis5 2 12 2" xfId="1039"/>
    <cellStyle name="40% - Énfasis5 2 13" xfId="512"/>
    <cellStyle name="40% - Énfasis5 2 13 2" xfId="1108"/>
    <cellStyle name="40% - Énfasis5 2 14" xfId="581"/>
    <cellStyle name="40% - Énfasis5 2 14 2" xfId="1177"/>
    <cellStyle name="40% - Énfasis5 2 15" xfId="668"/>
    <cellStyle name="40% - Énfasis5 2 2" xfId="93"/>
    <cellStyle name="40% - Énfasis5 2 2 2" xfId="405"/>
    <cellStyle name="40% - Énfasis5 2 2 2 2" xfId="1001"/>
    <cellStyle name="40% - Énfasis5 2 2 3" xfId="475"/>
    <cellStyle name="40% - Énfasis5 2 2 3 2" xfId="1071"/>
    <cellStyle name="40% - Énfasis5 2 2 4" xfId="544"/>
    <cellStyle name="40% - Énfasis5 2 2 4 2" xfId="1140"/>
    <cellStyle name="40% - Énfasis5 2 2 5" xfId="613"/>
    <cellStyle name="40% - Énfasis5 2 2 5 2" xfId="1209"/>
    <cellStyle name="40% - Énfasis5 2 2 6" xfId="696"/>
    <cellStyle name="40% - Énfasis5 2 3" xfId="122"/>
    <cellStyle name="40% - Énfasis5 2 3 2" xfId="724"/>
    <cellStyle name="40% - Énfasis5 2 4" xfId="151"/>
    <cellStyle name="40% - Énfasis5 2 4 2" xfId="752"/>
    <cellStyle name="40% - Énfasis5 2 5" xfId="182"/>
    <cellStyle name="40% - Énfasis5 2 5 2" xfId="782"/>
    <cellStyle name="40% - Énfasis5 2 6" xfId="212"/>
    <cellStyle name="40% - Énfasis5 2 6 2" xfId="812"/>
    <cellStyle name="40% - Énfasis5 2 7" xfId="242"/>
    <cellStyle name="40% - Énfasis5 2 7 2" xfId="842"/>
    <cellStyle name="40% - Énfasis5 2 8" xfId="273"/>
    <cellStyle name="40% - Énfasis5 2 8 2" xfId="873"/>
    <cellStyle name="40% - Énfasis5 2 9" xfId="306"/>
    <cellStyle name="40% - Énfasis5 2 9 2" xfId="905"/>
    <cellStyle name="40% - Énfasis5 3" xfId="77"/>
    <cellStyle name="40% - Énfasis5 3 2" xfId="389"/>
    <cellStyle name="40% - Énfasis5 3 2 2" xfId="985"/>
    <cellStyle name="40% - Énfasis5 3 3" xfId="459"/>
    <cellStyle name="40% - Énfasis5 3 3 2" xfId="1055"/>
    <cellStyle name="40% - Énfasis5 3 4" xfId="528"/>
    <cellStyle name="40% - Énfasis5 3 4 2" xfId="1124"/>
    <cellStyle name="40% - Énfasis5 3 5" xfId="597"/>
    <cellStyle name="40% - Énfasis5 3 5 2" xfId="1193"/>
    <cellStyle name="40% - Énfasis5 3 6" xfId="680"/>
    <cellStyle name="40% - Énfasis5 4" xfId="106"/>
    <cellStyle name="40% - Énfasis5 4 2" xfId="708"/>
    <cellStyle name="40% - Énfasis5 5" xfId="135"/>
    <cellStyle name="40% - Énfasis5 5 2" xfId="736"/>
    <cellStyle name="40% - Énfasis5 6" xfId="166"/>
    <cellStyle name="40% - Énfasis5 6 2" xfId="766"/>
    <cellStyle name="40% - Énfasis5 7" xfId="196"/>
    <cellStyle name="40% - Énfasis5 7 2" xfId="796"/>
    <cellStyle name="40% - Énfasis5 8" xfId="226"/>
    <cellStyle name="40% - Énfasis5 8 2" xfId="826"/>
    <cellStyle name="40% - Énfasis5 9" xfId="257"/>
    <cellStyle name="40% - Énfasis5 9 2" xfId="857"/>
    <cellStyle name="40% - Énfasis6" xfId="47" builtinId="51" customBuiltin="1"/>
    <cellStyle name="40% - Énfasis6 10" xfId="292"/>
    <cellStyle name="40% - Énfasis6 10 2" xfId="891"/>
    <cellStyle name="40% - Énfasis6 11" xfId="323"/>
    <cellStyle name="40% - Énfasis6 11 2" xfId="922"/>
    <cellStyle name="40% - Énfasis6 12" xfId="355"/>
    <cellStyle name="40% - Énfasis6 12 2" xfId="954"/>
    <cellStyle name="40% - Énfasis6 13" xfId="429"/>
    <cellStyle name="40% - Énfasis6 13 2" xfId="1025"/>
    <cellStyle name="40% - Énfasis6 14" xfId="498"/>
    <cellStyle name="40% - Énfasis6 14 2" xfId="1094"/>
    <cellStyle name="40% - Énfasis6 15" xfId="567"/>
    <cellStyle name="40% - Énfasis6 15 2" xfId="1163"/>
    <cellStyle name="40% - Énfasis6 16" xfId="640"/>
    <cellStyle name="40% - Énfasis6 2" xfId="67"/>
    <cellStyle name="40% - Énfasis6 2 10" xfId="339"/>
    <cellStyle name="40% - Énfasis6 2 10 2" xfId="938"/>
    <cellStyle name="40% - Énfasis6 2 11" xfId="371"/>
    <cellStyle name="40% - Énfasis6 2 11 2" xfId="970"/>
    <cellStyle name="40% - Énfasis6 2 12" xfId="445"/>
    <cellStyle name="40% - Énfasis6 2 12 2" xfId="1041"/>
    <cellStyle name="40% - Énfasis6 2 13" xfId="514"/>
    <cellStyle name="40% - Énfasis6 2 13 2" xfId="1110"/>
    <cellStyle name="40% - Énfasis6 2 14" xfId="583"/>
    <cellStyle name="40% - Énfasis6 2 14 2" xfId="1179"/>
    <cellStyle name="40% - Énfasis6 2 15" xfId="670"/>
    <cellStyle name="40% - Énfasis6 2 2" xfId="95"/>
    <cellStyle name="40% - Énfasis6 2 2 2" xfId="407"/>
    <cellStyle name="40% - Énfasis6 2 2 2 2" xfId="1003"/>
    <cellStyle name="40% - Énfasis6 2 2 3" xfId="477"/>
    <cellStyle name="40% - Énfasis6 2 2 3 2" xfId="1073"/>
    <cellStyle name="40% - Énfasis6 2 2 4" xfId="546"/>
    <cellStyle name="40% - Énfasis6 2 2 4 2" xfId="1142"/>
    <cellStyle name="40% - Énfasis6 2 2 5" xfId="615"/>
    <cellStyle name="40% - Énfasis6 2 2 5 2" xfId="1211"/>
    <cellStyle name="40% - Énfasis6 2 2 6" xfId="698"/>
    <cellStyle name="40% - Énfasis6 2 3" xfId="124"/>
    <cellStyle name="40% - Énfasis6 2 3 2" xfId="726"/>
    <cellStyle name="40% - Énfasis6 2 4" xfId="153"/>
    <cellStyle name="40% - Énfasis6 2 4 2" xfId="754"/>
    <cellStyle name="40% - Énfasis6 2 5" xfId="184"/>
    <cellStyle name="40% - Énfasis6 2 5 2" xfId="784"/>
    <cellStyle name="40% - Énfasis6 2 6" xfId="214"/>
    <cellStyle name="40% - Énfasis6 2 6 2" xfId="814"/>
    <cellStyle name="40% - Énfasis6 2 7" xfId="244"/>
    <cellStyle name="40% - Énfasis6 2 7 2" xfId="844"/>
    <cellStyle name="40% - Énfasis6 2 8" xfId="275"/>
    <cellStyle name="40% - Énfasis6 2 8 2" xfId="875"/>
    <cellStyle name="40% - Énfasis6 2 9" xfId="308"/>
    <cellStyle name="40% - Énfasis6 2 9 2" xfId="907"/>
    <cellStyle name="40% - Énfasis6 3" xfId="79"/>
    <cellStyle name="40% - Énfasis6 3 2" xfId="391"/>
    <cellStyle name="40% - Énfasis6 3 2 2" xfId="987"/>
    <cellStyle name="40% - Énfasis6 3 3" xfId="461"/>
    <cellStyle name="40% - Énfasis6 3 3 2" xfId="1057"/>
    <cellStyle name="40% - Énfasis6 3 4" xfId="530"/>
    <cellStyle name="40% - Énfasis6 3 4 2" xfId="1126"/>
    <cellStyle name="40% - Énfasis6 3 5" xfId="599"/>
    <cellStyle name="40% - Énfasis6 3 5 2" xfId="1195"/>
    <cellStyle name="40% - Énfasis6 3 6" xfId="682"/>
    <cellStyle name="40% - Énfasis6 4" xfId="108"/>
    <cellStyle name="40% - Énfasis6 4 2" xfId="710"/>
    <cellStyle name="40% - Énfasis6 5" xfId="137"/>
    <cellStyle name="40% - Énfasis6 5 2" xfId="738"/>
    <cellStyle name="40% - Énfasis6 6" xfId="168"/>
    <cellStyle name="40% - Énfasis6 6 2" xfId="768"/>
    <cellStyle name="40% - Énfasis6 7" xfId="198"/>
    <cellStyle name="40% - Énfasis6 7 2" xfId="798"/>
    <cellStyle name="40% - Énfasis6 8" xfId="228"/>
    <cellStyle name="40% - Énfasis6 8 2" xfId="828"/>
    <cellStyle name="40% - Énfasis6 9" xfId="259"/>
    <cellStyle name="40% - Énfasis6 9 2" xfId="859"/>
    <cellStyle name="60% - Énfasis1" xfId="28" builtinId="32" customBuiltin="1"/>
    <cellStyle name="60% - Énfasis1 2" xfId="649"/>
    <cellStyle name="60% - Énfasis2" xfId="32" builtinId="36" customBuiltin="1"/>
    <cellStyle name="60% - Énfasis2 2" xfId="650"/>
    <cellStyle name="60% - Énfasis3" xfId="36" builtinId="40" customBuiltin="1"/>
    <cellStyle name="60% - Énfasis3 2" xfId="651"/>
    <cellStyle name="60% - Énfasis4" xfId="40" builtinId="44" customBuiltin="1"/>
    <cellStyle name="60% - Énfasis4 2" xfId="652"/>
    <cellStyle name="60% - Énfasis5" xfId="44" builtinId="48" customBuiltin="1"/>
    <cellStyle name="60% - Énfasis5 2" xfId="653"/>
    <cellStyle name="60% - Énfasis6" xfId="48" builtinId="52" customBuiltin="1"/>
    <cellStyle name="60% - Énfasis6 2" xfId="654"/>
    <cellStyle name="Bueno" xfId="14" builtinId="26" customBuiltin="1"/>
    <cellStyle name="Cálculo" xfId="19" builtinId="22" customBuiltin="1"/>
    <cellStyle name="Celda de comprobación" xfId="21" builtinId="23" customBuiltin="1"/>
    <cellStyle name="Celda vinculada" xfId="20" builtinId="24" customBuiltin="1"/>
    <cellStyle name="Coma 2" xfId="4"/>
    <cellStyle name="Coma 2 2" xfId="643"/>
    <cellStyle name="Coma 2 3" xfId="1225"/>
    <cellStyle name="Default" xfId="627"/>
    <cellStyle name="Encabezado 1" xfId="10" builtinId="16" customBuiltin="1"/>
    <cellStyle name="Encabezado 4" xfId="13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7" builtinId="20" customBuiltin="1"/>
    <cellStyle name="Euro" xfId="50"/>
    <cellStyle name="Hipervínculo 2" xfId="125"/>
    <cellStyle name="Incorrecto" xfId="15" builtinId="27" customBuiltin="1"/>
    <cellStyle name="Millares [0] 2" xfId="279"/>
    <cellStyle name="Millares [0] 2 2" xfId="411"/>
    <cellStyle name="Millares [0] 2 2 2" xfId="481"/>
    <cellStyle name="Millares [0] 2 2 2 2" xfId="1077"/>
    <cellStyle name="Millares [0] 2 2 3" xfId="550"/>
    <cellStyle name="Millares [0] 2 2 3 2" xfId="1146"/>
    <cellStyle name="Millares [0] 2 2 4" xfId="619"/>
    <cellStyle name="Millares [0] 2 2 4 2" xfId="1215"/>
    <cellStyle name="Millares [0] 2 2 5" xfId="1007"/>
    <cellStyle name="Millares [0] 2 3" xfId="378"/>
    <cellStyle name="Millares [0] 2 3 2" xfId="974"/>
    <cellStyle name="Millares [0] 2 4" xfId="449"/>
    <cellStyle name="Millares [0] 2 4 2" xfId="1045"/>
    <cellStyle name="Millares [0] 2 5" xfId="518"/>
    <cellStyle name="Millares [0] 2 5 2" xfId="1114"/>
    <cellStyle name="Millares [0] 2 6" xfId="587"/>
    <cellStyle name="Millares [0] 2 6 2" xfId="1183"/>
    <cellStyle name="Millares [0] 2 7" xfId="879"/>
    <cellStyle name="Millares [0] 3" xfId="343"/>
    <cellStyle name="Millares [0] 3 2" xfId="942"/>
    <cellStyle name="Millares [0] 4" xfId="625"/>
    <cellStyle name="Millares [0] 4 2" xfId="1221"/>
    <cellStyle name="Millares 2" xfId="8"/>
    <cellStyle name="Millares 2 10" xfId="447"/>
    <cellStyle name="Millares 2 10 2" xfId="1043"/>
    <cellStyle name="Millares 2 11" xfId="516"/>
    <cellStyle name="Millares 2 11 2" xfId="1112"/>
    <cellStyle name="Millares 2 12" xfId="585"/>
    <cellStyle name="Millares 2 12 2" xfId="1181"/>
    <cellStyle name="Millares 2 13" xfId="647"/>
    <cellStyle name="Millares 2 14" xfId="1224"/>
    <cellStyle name="Millares 2 2" xfId="155"/>
    <cellStyle name="Millares 2 2 2" xfId="409"/>
    <cellStyle name="Millares 2 2 2 2" xfId="1005"/>
    <cellStyle name="Millares 2 2 3" xfId="479"/>
    <cellStyle name="Millares 2 2 3 2" xfId="1075"/>
    <cellStyle name="Millares 2 2 4" xfId="548"/>
    <cellStyle name="Millares 2 2 4 2" xfId="1144"/>
    <cellStyle name="Millares 2 2 5" xfId="617"/>
    <cellStyle name="Millares 2 2 5 2" xfId="1213"/>
    <cellStyle name="Millares 2 2 6" xfId="756"/>
    <cellStyle name="Millares 2 3" xfId="186"/>
    <cellStyle name="Millares 2 3 2" xfId="414"/>
    <cellStyle name="Millares 2 3 2 2" xfId="1010"/>
    <cellStyle name="Millares 2 3 3" xfId="484"/>
    <cellStyle name="Millares 2 3 3 2" xfId="1080"/>
    <cellStyle name="Millares 2 3 4" xfId="553"/>
    <cellStyle name="Millares 2 3 4 2" xfId="1149"/>
    <cellStyle name="Millares 2 3 5" xfId="622"/>
    <cellStyle name="Millares 2 3 5 2" xfId="1218"/>
    <cellStyle name="Millares 2 3 6" xfId="786"/>
    <cellStyle name="Millares 2 3 7" xfId="1223"/>
    <cellStyle name="Millares 2 4" xfId="216"/>
    <cellStyle name="Millares 2 4 2" xfId="816"/>
    <cellStyle name="Millares 2 5" xfId="246"/>
    <cellStyle name="Millares 2 5 2" xfId="846"/>
    <cellStyle name="Millares 2 6" xfId="277"/>
    <cellStyle name="Millares 2 6 2" xfId="877"/>
    <cellStyle name="Millares 2 6 3" xfId="1226"/>
    <cellStyle name="Millares 2 7" xfId="310"/>
    <cellStyle name="Millares 2 7 2" xfId="909"/>
    <cellStyle name="Millares 2 7 3" xfId="1227"/>
    <cellStyle name="Millares 2 8" xfId="341"/>
    <cellStyle name="Millares 2 8 2" xfId="940"/>
    <cellStyle name="Millares 2 9" xfId="373"/>
    <cellStyle name="Millares 2 9 2" xfId="972"/>
    <cellStyle name="Millares 3" xfId="379"/>
    <cellStyle name="Millares 3 2" xfId="412"/>
    <cellStyle name="Millares 3 2 2" xfId="482"/>
    <cellStyle name="Millares 3 2 2 2" xfId="1078"/>
    <cellStyle name="Millares 3 2 3" xfId="551"/>
    <cellStyle name="Millares 3 2 3 2" xfId="1147"/>
    <cellStyle name="Millares 3 2 4" xfId="620"/>
    <cellStyle name="Millares 3 2 4 2" xfId="1216"/>
    <cellStyle name="Millares 3 2 5" xfId="1008"/>
    <cellStyle name="Millares 3 3" xfId="975"/>
    <cellStyle name="Millares 4" xfId="415"/>
    <cellStyle name="Millares 4 2" xfId="485"/>
    <cellStyle name="Millares 4 2 2" xfId="1081"/>
    <cellStyle name="Millares 4 3" xfId="554"/>
    <cellStyle name="Millares 4 3 2" xfId="1150"/>
    <cellStyle name="Millares 4 4" xfId="623"/>
    <cellStyle name="Millares 4 4 2" xfId="1219"/>
    <cellStyle name="Millares 4 5" xfId="1011"/>
    <cellStyle name="Millares 5" xfId="417"/>
    <cellStyle name="Millares 5 2" xfId="1013"/>
    <cellStyle name="Neutral" xfId="16" builtinId="28" customBuiltin="1"/>
    <cellStyle name="Neutral 2" xfId="648"/>
    <cellStyle name="Normal" xfId="0" builtinId="0"/>
    <cellStyle name="Normal 10" xfId="628"/>
    <cellStyle name="Normal 11" xfId="1228"/>
    <cellStyle name="Normal 2" xfId="1"/>
    <cellStyle name="Normal 2 10" xfId="260"/>
    <cellStyle name="Normal 2 10 2" xfId="860"/>
    <cellStyle name="Normal 2 11" xfId="293"/>
    <cellStyle name="Normal 2 11 2" xfId="892"/>
    <cellStyle name="Normal 2 12" xfId="324"/>
    <cellStyle name="Normal 2 12 2" xfId="923"/>
    <cellStyle name="Normal 2 13" xfId="356"/>
    <cellStyle name="Normal 2 13 2" xfId="955"/>
    <cellStyle name="Normal 2 14" xfId="430"/>
    <cellStyle name="Normal 2 14 2" xfId="1026"/>
    <cellStyle name="Normal 2 15" xfId="499"/>
    <cellStyle name="Normal 2 15 2" xfId="1095"/>
    <cellStyle name="Normal 2 16" xfId="568"/>
    <cellStyle name="Normal 2 16 2" xfId="1164"/>
    <cellStyle name="Normal 2 2" xfId="9"/>
    <cellStyle name="Normal 2 2 2" xfId="377"/>
    <cellStyle name="Normal 2 3" xfId="52"/>
    <cellStyle name="Normal 2 3 2" xfId="392"/>
    <cellStyle name="Normal 2 3 2 2" xfId="988"/>
    <cellStyle name="Normal 2 3 3" xfId="462"/>
    <cellStyle name="Normal 2 3 3 2" xfId="1058"/>
    <cellStyle name="Normal 2 3 4" xfId="531"/>
    <cellStyle name="Normal 2 3 4 2" xfId="1127"/>
    <cellStyle name="Normal 2 3 5" xfId="600"/>
    <cellStyle name="Normal 2 3 5 2" xfId="1196"/>
    <cellStyle name="Normal 2 3 6" xfId="655"/>
    <cellStyle name="Normal 2 4" xfId="80"/>
    <cellStyle name="Normal 2 4 2" xfId="683"/>
    <cellStyle name="Normal 2 5" xfId="109"/>
    <cellStyle name="Normal 2 5 2" xfId="711"/>
    <cellStyle name="Normal 2 6" xfId="138"/>
    <cellStyle name="Normal 2 6 2" xfId="739"/>
    <cellStyle name="Normal 2 7" xfId="169"/>
    <cellStyle name="Normal 2 7 2" xfId="769"/>
    <cellStyle name="Normal 2 8" xfId="199"/>
    <cellStyle name="Normal 2 8 2" xfId="799"/>
    <cellStyle name="Normal 2 9" xfId="229"/>
    <cellStyle name="Normal 2 9 2" xfId="829"/>
    <cellStyle name="Normal 3" xfId="5"/>
    <cellStyle name="Normal 3 10" xfId="295"/>
    <cellStyle name="Normal 3 10 2" xfId="894"/>
    <cellStyle name="Normal 3 11" xfId="326"/>
    <cellStyle name="Normal 3 11 2" xfId="925"/>
    <cellStyle name="Normal 3 12" xfId="358"/>
    <cellStyle name="Normal 3 12 2" xfId="957"/>
    <cellStyle name="Normal 3 13" xfId="432"/>
    <cellStyle name="Normal 3 13 2" xfId="1028"/>
    <cellStyle name="Normal 3 14" xfId="501"/>
    <cellStyle name="Normal 3 14 2" xfId="1097"/>
    <cellStyle name="Normal 3 15" xfId="570"/>
    <cellStyle name="Normal 3 15 2" xfId="1166"/>
    <cellStyle name="Normal 3 16" xfId="644"/>
    <cellStyle name="Normal 3 2" xfId="54"/>
    <cellStyle name="Normal 3 2 2" xfId="394"/>
    <cellStyle name="Normal 3 2 2 2" xfId="990"/>
    <cellStyle name="Normal 3 2 3" xfId="464"/>
    <cellStyle name="Normal 3 2 3 2" xfId="1060"/>
    <cellStyle name="Normal 3 2 4" xfId="533"/>
    <cellStyle name="Normal 3 2 4 2" xfId="1129"/>
    <cellStyle name="Normal 3 2 5" xfId="602"/>
    <cellStyle name="Normal 3 2 5 2" xfId="1198"/>
    <cellStyle name="Normal 3 2 6" xfId="657"/>
    <cellStyle name="Normal 3 3" xfId="82"/>
    <cellStyle name="Normal 3 3 2" xfId="685"/>
    <cellStyle name="Normal 3 4" xfId="111"/>
    <cellStyle name="Normal 3 4 2" xfId="713"/>
    <cellStyle name="Normal 3 5" xfId="140"/>
    <cellStyle name="Normal 3 5 2" xfId="741"/>
    <cellStyle name="Normal 3 6" xfId="171"/>
    <cellStyle name="Normal 3 6 2" xfId="771"/>
    <cellStyle name="Normal 3 7" xfId="201"/>
    <cellStyle name="Normal 3 7 2" xfId="801"/>
    <cellStyle name="Normal 3 8" xfId="231"/>
    <cellStyle name="Normal 3 8 2" xfId="831"/>
    <cellStyle name="Normal 3 9" xfId="262"/>
    <cellStyle name="Normal 3 9 2" xfId="862"/>
    <cellStyle name="Normal 4" xfId="7"/>
    <cellStyle name="Normal 4 10" xfId="372"/>
    <cellStyle name="Normal 4 10 2" xfId="971"/>
    <cellStyle name="Normal 4 11" xfId="446"/>
    <cellStyle name="Normal 4 11 2" xfId="1042"/>
    <cellStyle name="Normal 4 12" xfId="515"/>
    <cellStyle name="Normal 4 12 2" xfId="1111"/>
    <cellStyle name="Normal 4 13" xfId="584"/>
    <cellStyle name="Normal 4 13 2" xfId="1180"/>
    <cellStyle name="Normal 4 14" xfId="646"/>
    <cellStyle name="Normal 4 2" xfId="96"/>
    <cellStyle name="Normal 4 2 2" xfId="408"/>
    <cellStyle name="Normal 4 2 2 2" xfId="1004"/>
    <cellStyle name="Normal 4 2 3" xfId="478"/>
    <cellStyle name="Normal 4 2 3 2" xfId="1074"/>
    <cellStyle name="Normal 4 2 4" xfId="547"/>
    <cellStyle name="Normal 4 2 4 2" xfId="1143"/>
    <cellStyle name="Normal 4 2 5" xfId="616"/>
    <cellStyle name="Normal 4 2 5 2" xfId="1212"/>
    <cellStyle name="Normal 4 3" xfId="154"/>
    <cellStyle name="Normal 4 3 2" xfId="413"/>
    <cellStyle name="Normal 4 3 2 2" xfId="1009"/>
    <cellStyle name="Normal 4 3 3" xfId="483"/>
    <cellStyle name="Normal 4 3 3 2" xfId="1079"/>
    <cellStyle name="Normal 4 3 4" xfId="552"/>
    <cellStyle name="Normal 4 3 4 2" xfId="1148"/>
    <cellStyle name="Normal 4 3 5" xfId="621"/>
    <cellStyle name="Normal 4 3 5 2" xfId="1217"/>
    <cellStyle name="Normal 4 3 6" xfId="755"/>
    <cellStyle name="Normal 4 4" xfId="185"/>
    <cellStyle name="Normal 4 4 2" xfId="785"/>
    <cellStyle name="Normal 4 5" xfId="215"/>
    <cellStyle name="Normal 4 5 2" xfId="815"/>
    <cellStyle name="Normal 4 6" xfId="245"/>
    <cellStyle name="Normal 4 6 2" xfId="845"/>
    <cellStyle name="Normal 4 7" xfId="276"/>
    <cellStyle name="Normal 4 7 2" xfId="876"/>
    <cellStyle name="Normal 4 8" xfId="309"/>
    <cellStyle name="Normal 4 8 2" xfId="908"/>
    <cellStyle name="Normal 4 9" xfId="340"/>
    <cellStyle name="Normal 4 9 2" xfId="939"/>
    <cellStyle name="Normal 5" xfId="49"/>
    <cellStyle name="Normal 5 2" xfId="156"/>
    <cellStyle name="Normal 5 2 2" xfId="410"/>
    <cellStyle name="Normal 5 2 2 2" xfId="1006"/>
    <cellStyle name="Normal 5 2 3" xfId="480"/>
    <cellStyle name="Normal 5 2 3 2" xfId="1076"/>
    <cellStyle name="Normal 5 2 4" xfId="549"/>
    <cellStyle name="Normal 5 2 4 2" xfId="1145"/>
    <cellStyle name="Normal 5 2 5" xfId="618"/>
    <cellStyle name="Normal 5 2 5 2" xfId="1214"/>
    <cellStyle name="Normal 5 3" xfId="278"/>
    <cellStyle name="Normal 5 3 2" xfId="878"/>
    <cellStyle name="Normal 5 4" xfId="311"/>
    <cellStyle name="Normal 5 4 2" xfId="910"/>
    <cellStyle name="Normal 5 5" xfId="342"/>
    <cellStyle name="Normal 5 5 2" xfId="941"/>
    <cellStyle name="Normal 5 6" xfId="374"/>
    <cellStyle name="Normal 5 6 2" xfId="973"/>
    <cellStyle name="Normal 5 7" xfId="448"/>
    <cellStyle name="Normal 5 7 2" xfId="1044"/>
    <cellStyle name="Normal 5 8" xfId="517"/>
    <cellStyle name="Normal 5 8 2" xfId="1113"/>
    <cellStyle name="Normal 5 9" xfId="586"/>
    <cellStyle name="Normal 5 9 2" xfId="1182"/>
    <cellStyle name="Normal 6" xfId="280"/>
    <cellStyle name="Normal 7" xfId="375"/>
    <cellStyle name="Normal 8" xfId="626"/>
    <cellStyle name="Normal 8 2" xfId="1222"/>
    <cellStyle name="Normal 9" xfId="641"/>
    <cellStyle name="Notas 2" xfId="53"/>
    <cellStyle name="Notas 2 10" xfId="325"/>
    <cellStyle name="Notas 2 10 2" xfId="924"/>
    <cellStyle name="Notas 2 11" xfId="357"/>
    <cellStyle name="Notas 2 11 2" xfId="956"/>
    <cellStyle name="Notas 2 12" xfId="431"/>
    <cellStyle name="Notas 2 12 2" xfId="1027"/>
    <cellStyle name="Notas 2 13" xfId="500"/>
    <cellStyle name="Notas 2 13 2" xfId="1096"/>
    <cellStyle name="Notas 2 14" xfId="569"/>
    <cellStyle name="Notas 2 14 2" xfId="1165"/>
    <cellStyle name="Notas 2 15" xfId="656"/>
    <cellStyle name="Notas 2 2" xfId="81"/>
    <cellStyle name="Notas 2 2 2" xfId="393"/>
    <cellStyle name="Notas 2 2 2 2" xfId="989"/>
    <cellStyle name="Notas 2 2 3" xfId="463"/>
    <cellStyle name="Notas 2 2 3 2" xfId="1059"/>
    <cellStyle name="Notas 2 2 4" xfId="532"/>
    <cellStyle name="Notas 2 2 4 2" xfId="1128"/>
    <cellStyle name="Notas 2 2 5" xfId="601"/>
    <cellStyle name="Notas 2 2 5 2" xfId="1197"/>
    <cellStyle name="Notas 2 2 6" xfId="684"/>
    <cellStyle name="Notas 2 3" xfId="110"/>
    <cellStyle name="Notas 2 3 2" xfId="712"/>
    <cellStyle name="Notas 2 4" xfId="139"/>
    <cellStyle name="Notas 2 4 2" xfId="740"/>
    <cellStyle name="Notas 2 5" xfId="170"/>
    <cellStyle name="Notas 2 5 2" xfId="770"/>
    <cellStyle name="Notas 2 6" xfId="200"/>
    <cellStyle name="Notas 2 6 2" xfId="800"/>
    <cellStyle name="Notas 2 7" xfId="230"/>
    <cellStyle name="Notas 2 7 2" xfId="830"/>
    <cellStyle name="Notas 2 8" xfId="261"/>
    <cellStyle name="Notas 2 8 2" xfId="861"/>
    <cellStyle name="Notas 2 9" xfId="294"/>
    <cellStyle name="Notas 2 9 2" xfId="893"/>
    <cellStyle name="Notas 3" xfId="55"/>
    <cellStyle name="Notas 3 10" xfId="327"/>
    <cellStyle name="Notas 3 10 2" xfId="926"/>
    <cellStyle name="Notas 3 11" xfId="359"/>
    <cellStyle name="Notas 3 11 2" xfId="958"/>
    <cellStyle name="Notas 3 12" xfId="433"/>
    <cellStyle name="Notas 3 12 2" xfId="1029"/>
    <cellStyle name="Notas 3 13" xfId="502"/>
    <cellStyle name="Notas 3 13 2" xfId="1098"/>
    <cellStyle name="Notas 3 14" xfId="571"/>
    <cellStyle name="Notas 3 14 2" xfId="1167"/>
    <cellStyle name="Notas 3 15" xfId="658"/>
    <cellStyle name="Notas 3 2" xfId="83"/>
    <cellStyle name="Notas 3 2 2" xfId="395"/>
    <cellStyle name="Notas 3 2 2 2" xfId="991"/>
    <cellStyle name="Notas 3 2 3" xfId="465"/>
    <cellStyle name="Notas 3 2 3 2" xfId="1061"/>
    <cellStyle name="Notas 3 2 4" xfId="534"/>
    <cellStyle name="Notas 3 2 4 2" xfId="1130"/>
    <cellStyle name="Notas 3 2 5" xfId="603"/>
    <cellStyle name="Notas 3 2 5 2" xfId="1199"/>
    <cellStyle name="Notas 3 2 6" xfId="686"/>
    <cellStyle name="Notas 3 3" xfId="112"/>
    <cellStyle name="Notas 3 3 2" xfId="714"/>
    <cellStyle name="Notas 3 4" xfId="141"/>
    <cellStyle name="Notas 3 4 2" xfId="742"/>
    <cellStyle name="Notas 3 5" xfId="172"/>
    <cellStyle name="Notas 3 5 2" xfId="772"/>
    <cellStyle name="Notas 3 6" xfId="202"/>
    <cellStyle name="Notas 3 6 2" xfId="802"/>
    <cellStyle name="Notas 3 7" xfId="232"/>
    <cellStyle name="Notas 3 7 2" xfId="832"/>
    <cellStyle name="Notas 3 8" xfId="263"/>
    <cellStyle name="Notas 3 8 2" xfId="863"/>
    <cellStyle name="Notas 3 9" xfId="296"/>
    <cellStyle name="Notas 3 9 2" xfId="895"/>
    <cellStyle name="Porcentaje" xfId="3" builtinId="5"/>
    <cellStyle name="Porcentaje 2" xfId="2"/>
    <cellStyle name="Porcentaje 2 2" xfId="376"/>
    <cellStyle name="Porcentaje 3" xfId="416"/>
    <cellStyle name="Porcentaje 3 2" xfId="486"/>
    <cellStyle name="Porcentaje 3 2 2" xfId="1082"/>
    <cellStyle name="Porcentaje 3 3" xfId="555"/>
    <cellStyle name="Porcentaje 3 3 2" xfId="1151"/>
    <cellStyle name="Porcentaje 3 4" xfId="624"/>
    <cellStyle name="Porcentaje 3 4 2" xfId="1220"/>
    <cellStyle name="Porcentaje 3 5" xfId="1012"/>
    <cellStyle name="Porcentaje 4" xfId="642"/>
    <cellStyle name="Porcentual 2" xfId="6"/>
    <cellStyle name="Porcentual 2 2" xfId="645"/>
    <cellStyle name="Salida" xfId="18" builtinId="21" customBuiltin="1"/>
    <cellStyle name="Texto de advertencia" xfId="22" builtinId="11" customBuiltin="1"/>
    <cellStyle name="Texto explicativo" xfId="23" builtinId="53" customBuiltin="1"/>
    <cellStyle name="Título" xfId="247" builtinId="15" customBuiltin="1"/>
    <cellStyle name="Título 2" xfId="11" builtinId="17" customBuiltin="1"/>
    <cellStyle name="Título 3" xfId="12" builtinId="18" customBuiltin="1"/>
    <cellStyle name="Título 4" xfId="51"/>
    <cellStyle name="Título 5" xfId="847"/>
    <cellStyle name="Total" xfId="24" builtinId="25" customBuiltin="1"/>
  </cellStyles>
  <dxfs count="0"/>
  <tableStyles count="0" defaultTableStyle="TableStyleMedium9" defaultPivotStyle="PivotStyleLight16"/>
  <colors>
    <mruColors>
      <color rgb="FFFFF9E7"/>
      <color rgb="FFD1FFD1"/>
      <color rgb="FFE7FFFF"/>
      <color rgb="FFFFEFFF"/>
      <color rgb="FFFDE4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Trabajadores Afiliados al Sistema General de Riesgos Laborales </a:t>
            </a:r>
          </a:p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1994  - </a:t>
            </a: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2023</a:t>
            </a:r>
          </a:p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14953351871599E-2"/>
          <c:y val="0.13629746346706229"/>
          <c:w val="0.8825962229676072"/>
          <c:h val="0.75328173052735647"/>
        </c:manualLayout>
      </c:layout>
      <c:lineChart>
        <c:grouping val="stacke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08796296296311E-2"/>
                  <c:y val="4.8773676698554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30-41F6-9115-A59E5116FA13}"/>
                </c:ext>
              </c:extLst>
            </c:dLbl>
            <c:dLbl>
              <c:idx val="1"/>
              <c:layout>
                <c:manualLayout>
                  <c:x val="-2.2048611111111113E-2"/>
                  <c:y val="-9.7547353397108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0-41F6-9115-A59E5116FA13}"/>
                </c:ext>
              </c:extLst>
            </c:dLbl>
            <c:dLbl>
              <c:idx val="2"/>
              <c:layout>
                <c:manualLayout>
                  <c:x val="0"/>
                  <c:y val="6.270901289814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0-41F6-9115-A59E5116FA13}"/>
                </c:ext>
              </c:extLst>
            </c:dLbl>
            <c:dLbl>
              <c:idx val="3"/>
              <c:layout>
                <c:manualLayout>
                  <c:x val="-1.3229166666666667E-2"/>
                  <c:y val="-7.6644349097728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0-41F6-9115-A59E5116FA13}"/>
                </c:ext>
              </c:extLst>
            </c:dLbl>
            <c:dLbl>
              <c:idx val="4"/>
              <c:layout>
                <c:manualLayout>
                  <c:x val="4.4097222222221951E-3"/>
                  <c:y val="6.967668099793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0-41F6-9115-A59E5116FA13}"/>
                </c:ext>
              </c:extLst>
            </c:dLbl>
            <c:dLbl>
              <c:idx val="5"/>
              <c:layout>
                <c:manualLayout>
                  <c:x val="-5.3895982327284637E-17"/>
                  <c:y val="-6.9676680997934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0-41F6-9115-A59E5116FA13}"/>
                </c:ext>
              </c:extLst>
            </c:dLbl>
            <c:dLbl>
              <c:idx val="6"/>
              <c:layout>
                <c:manualLayout>
                  <c:x val="2.9398148148148148E-3"/>
                  <c:y val="4.1806008598760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30-41F6-9115-A59E5116FA13}"/>
                </c:ext>
              </c:extLst>
            </c:dLbl>
            <c:dLbl>
              <c:idx val="7"/>
              <c:layout>
                <c:manualLayout>
                  <c:x val="0"/>
                  <c:y val="-7.6644349097728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0-41F6-9115-A59E5116FA13}"/>
                </c:ext>
              </c:extLst>
            </c:dLbl>
            <c:dLbl>
              <c:idx val="8"/>
              <c:layout>
                <c:manualLayout>
                  <c:x val="1.4699074074074074E-2"/>
                  <c:y val="2.7870672399173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30-41F6-9115-A59E5116FA13}"/>
                </c:ext>
              </c:extLst>
            </c:dLbl>
            <c:dLbl>
              <c:idx val="9"/>
              <c:layout>
                <c:manualLayout>
                  <c:x val="-4.409722222222222E-3"/>
                  <c:y val="-6.619284694803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0-41F6-9115-A59E5116FA13}"/>
                </c:ext>
              </c:extLst>
            </c:dLbl>
            <c:dLbl>
              <c:idx val="10"/>
              <c:layout>
                <c:manualLayout>
                  <c:x val="5.8796296296295758E-3"/>
                  <c:y val="4.1806008598760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30-41F6-9115-A59E5116FA13}"/>
                </c:ext>
              </c:extLst>
            </c:dLbl>
            <c:dLbl>
              <c:idx val="11"/>
              <c:layout>
                <c:manualLayout>
                  <c:x val="-3.9687500000000001E-2"/>
                  <c:y val="-7.6644349097728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0-41F6-9115-A59E5116FA13}"/>
                </c:ext>
              </c:extLst>
            </c:dLbl>
            <c:dLbl>
              <c:idx val="12"/>
              <c:layout>
                <c:manualLayout>
                  <c:x val="-5.3895982327284637E-17"/>
                  <c:y val="4.1806008598760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30-41F6-9115-A59E5116FA13}"/>
                </c:ext>
              </c:extLst>
            </c:dLbl>
            <c:dLbl>
              <c:idx val="13"/>
              <c:layout>
                <c:manualLayout>
                  <c:x val="-3.5277777777777776E-2"/>
                  <c:y val="-5.9225178848244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30-41F6-9115-A59E5116FA13}"/>
                </c:ext>
              </c:extLst>
            </c:dLbl>
            <c:dLbl>
              <c:idx val="14"/>
              <c:layout>
                <c:manualLayout>
                  <c:x val="1.4699074074072996E-3"/>
                  <c:y val="3.8322174548864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30-41F6-9115-A59E5116FA13}"/>
                </c:ext>
              </c:extLst>
            </c:dLbl>
            <c:dLbl>
              <c:idx val="15"/>
              <c:layout>
                <c:manualLayout>
                  <c:x val="-3.5277777777777887E-2"/>
                  <c:y val="-5.5741344798347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30-41F6-9115-A59E5116FA13}"/>
                </c:ext>
              </c:extLst>
            </c:dLbl>
            <c:dLbl>
              <c:idx val="16"/>
              <c:layout>
                <c:manualLayout>
                  <c:x val="0"/>
                  <c:y val="2.0903004299380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30-41F6-9115-A59E5116FA13}"/>
                </c:ext>
              </c:extLst>
            </c:dLbl>
            <c:dLbl>
              <c:idx val="17"/>
              <c:layout>
                <c:manualLayout>
                  <c:x val="-4.4097222222222225E-2"/>
                  <c:y val="-4.528984264865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30-41F6-9115-A59E5116FA13}"/>
                </c:ext>
              </c:extLst>
            </c:dLbl>
            <c:dLbl>
              <c:idx val="18"/>
              <c:layout>
                <c:manualLayout>
                  <c:x val="-1.0779196465456927E-16"/>
                  <c:y val="5.9225178848244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30-41F6-9115-A59E5116FA13}"/>
                </c:ext>
              </c:extLst>
            </c:dLbl>
            <c:dLbl>
              <c:idx val="19"/>
              <c:layout>
                <c:manualLayout>
                  <c:x val="-4.1157407407407406E-2"/>
                  <c:y val="-4.528984264865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30-41F6-9115-A59E5116FA13}"/>
                </c:ext>
              </c:extLst>
            </c:dLbl>
            <c:dLbl>
              <c:idx val="20"/>
              <c:layout>
                <c:manualLayout>
                  <c:x val="-2.9398148148148148E-3"/>
                  <c:y val="5.5741344798347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30-41F6-9115-A59E5116FA13}"/>
                </c:ext>
              </c:extLst>
            </c:dLbl>
            <c:dLbl>
              <c:idx val="21"/>
              <c:layout>
                <c:manualLayout>
                  <c:x val="-6.173611111111111E-2"/>
                  <c:y val="-5.5741344798347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30-41F6-9115-A59E5116FA13}"/>
                </c:ext>
              </c:extLst>
            </c:dLbl>
            <c:dLbl>
              <c:idx val="22"/>
              <c:layout>
                <c:manualLayout>
                  <c:x val="-4.4097222222223304E-3"/>
                  <c:y val="6.2709012898141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30-41F6-9115-A59E5116FA13}"/>
                </c:ext>
              </c:extLst>
            </c:dLbl>
            <c:dLbl>
              <c:idx val="23"/>
              <c:layout>
                <c:manualLayout>
                  <c:x val="-6.3206018518518522E-2"/>
                  <c:y val="-6.2709012898141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30-41F6-9115-A59E5116FA13}"/>
                </c:ext>
              </c:extLst>
            </c:dLbl>
            <c:dLbl>
              <c:idx val="24"/>
              <c:layout>
                <c:manualLayout>
                  <c:x val="-1.3894124477615902E-2"/>
                  <c:y val="6.2709012898141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30-41F6-9115-A59E5116FA13}"/>
                </c:ext>
              </c:extLst>
            </c:dLbl>
            <c:dLbl>
              <c:idx val="25"/>
              <c:layout>
                <c:manualLayout>
                  <c:x val="-5.4088061028685297E-2"/>
                  <c:y val="-6.61928469480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30-41F6-9115-A59E5116FA13}"/>
                </c:ext>
              </c:extLst>
            </c:dLbl>
            <c:dLbl>
              <c:idx val="26"/>
              <c:layout>
                <c:manualLayout>
                  <c:x val="0"/>
                  <c:y val="4.1806008598760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77-47E1-AA1C-571566464E29}"/>
                </c:ext>
              </c:extLst>
            </c:dLbl>
            <c:dLbl>
              <c:idx val="27"/>
              <c:layout>
                <c:manualLayout>
                  <c:x val="-4.6540889722357197E-2"/>
                  <c:y val="-8.012818314762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A-4A30-9B84-AC718F18D224}"/>
                </c:ext>
              </c:extLst>
            </c:dLbl>
            <c:dLbl>
              <c:idx val="28"/>
              <c:layout>
                <c:manualLayout>
                  <c:x val="-8.8050331907162261E-3"/>
                  <c:y val="6.2709012898141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C9-4AEC-B884-ABCC567C759F}"/>
                </c:ext>
              </c:extLst>
            </c:dLbl>
            <c:dLbl>
              <c:idx val="29"/>
              <c:layout>
                <c:manualLayout>
                  <c:x val="-2.2641513918984581E-2"/>
                  <c:y val="-6.2709012898141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77-47E1-AA1C-571566464E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AFILIADOS!$C$14:$AF$14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 </c:v>
                </c:pt>
                <c:pt idx="13">
                  <c:v>2007 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AFILIADOS!$C$15:$AF$15</c:f>
              <c:numCache>
                <c:formatCode>#,##0</c:formatCode>
                <c:ptCount val="30"/>
                <c:pt idx="0">
                  <c:v>3622402</c:v>
                </c:pt>
                <c:pt idx="1">
                  <c:v>3650061</c:v>
                </c:pt>
                <c:pt idx="2">
                  <c:v>3907113</c:v>
                </c:pt>
                <c:pt idx="3">
                  <c:v>4053447</c:v>
                </c:pt>
                <c:pt idx="4">
                  <c:v>3800187</c:v>
                </c:pt>
                <c:pt idx="5">
                  <c:v>3950957</c:v>
                </c:pt>
                <c:pt idx="6">
                  <c:v>3788856</c:v>
                </c:pt>
                <c:pt idx="7">
                  <c:v>4091427</c:v>
                </c:pt>
                <c:pt idx="8">
                  <c:v>4164975</c:v>
                </c:pt>
                <c:pt idx="9">
                  <c:v>4602468</c:v>
                </c:pt>
                <c:pt idx="10">
                  <c:v>4849754</c:v>
                </c:pt>
                <c:pt idx="11">
                  <c:v>5104050</c:v>
                </c:pt>
                <c:pt idx="12">
                  <c:v>5637676</c:v>
                </c:pt>
                <c:pt idx="13">
                  <c:v>5945653</c:v>
                </c:pt>
                <c:pt idx="14">
                  <c:v>6188317</c:v>
                </c:pt>
                <c:pt idx="15">
                  <c:v>6707433</c:v>
                </c:pt>
                <c:pt idx="16">
                  <c:v>6828126</c:v>
                </c:pt>
                <c:pt idx="17">
                  <c:v>7851817</c:v>
                </c:pt>
                <c:pt idx="18">
                  <c:v>8093537</c:v>
                </c:pt>
                <c:pt idx="19">
                  <c:v>8434862</c:v>
                </c:pt>
                <c:pt idx="20">
                  <c:v>9020355</c:v>
                </c:pt>
                <c:pt idx="21">
                  <c:v>9546636</c:v>
                </c:pt>
                <c:pt idx="22">
                  <c:v>9620228</c:v>
                </c:pt>
                <c:pt idx="23">
                  <c:v>9788843</c:v>
                </c:pt>
                <c:pt idx="24">
                  <c:v>9984636</c:v>
                </c:pt>
                <c:pt idx="25">
                  <c:v>10528465</c:v>
                </c:pt>
                <c:pt idx="26">
                  <c:v>10458320</c:v>
                </c:pt>
                <c:pt idx="27">
                  <c:v>11125999</c:v>
                </c:pt>
                <c:pt idx="28">
                  <c:v>11808311</c:v>
                </c:pt>
                <c:pt idx="29">
                  <c:v>12120419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30-41F6-9115-A59E5116F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54528"/>
        <c:axId val="85256064"/>
      </c:lineChart>
      <c:catAx>
        <c:axId val="8525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25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256064"/>
        <c:scaling>
          <c:orientation val="minMax"/>
          <c:min val="0"/>
        </c:scaling>
        <c:delete val="0"/>
        <c:axPos val="l"/>
        <c:minorGridlines>
          <c:spPr>
            <a:ln w="6350"/>
          </c:spPr>
        </c:minorGridlines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254528"/>
        <c:crossesAt val="1"/>
        <c:crossBetween val="between"/>
        <c:majorUnit val="1500000"/>
        <c:minorUnit val="1000000"/>
      </c:valAx>
    </c:plotArea>
    <c:plotVisOnly val="1"/>
    <c:dispBlanksAs val="zero"/>
    <c:showDLblsOverMax val="0"/>
  </c:chart>
  <c:spPr>
    <a:pattFill prst="pct5">
      <a:fgClr>
        <a:srgbClr val="FFFFFF"/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50800" dir="5400000" algn="ctr" rotWithShape="0">
                <a:schemeClr val="tx1"/>
              </a:outerShdw>
              <a:softEdge rad="12700"/>
            </a:effectLst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tx1"/>
                </a:outerShdw>
                <a:softEdge rad="12700"/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4EA-411E-904D-8A17518C997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0800" dist="50800" dir="5400000" algn="ctr" rotWithShape="0">
                  <a:schemeClr val="tx1"/>
                </a:outerShdw>
                <a:softEdge rad="12700"/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4EA-411E-904D-8A17518C997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50800" dist="50800" dir="5400000" algn="ctr" rotWithShape="0">
                  <a:schemeClr val="tx1"/>
                </a:outerShdw>
                <a:softEdge rad="12700"/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4EA-411E-904D-8A17518C9971}"/>
              </c:ext>
            </c:extLst>
          </c:dPt>
          <c:dLbls>
            <c:dLbl>
              <c:idx val="3"/>
              <c:layout>
                <c:manualLayout>
                  <c:x val="6.2499989747377008E-3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EA-411E-904D-8A17518C9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AFILIADOS!$AA$23:$AD$23</c:f>
              <c:strCache>
                <c:ptCount val="4"/>
                <c:pt idx="0">
                  <c:v>Dependientes</c:v>
                </c:pt>
                <c:pt idx="1">
                  <c:v>Contratistas</c:v>
                </c:pt>
                <c:pt idx="2">
                  <c:v>Estudiantes</c:v>
                </c:pt>
                <c:pt idx="3">
                  <c:v>Voluntarios</c:v>
                </c:pt>
              </c:strCache>
            </c:strRef>
          </c:cat>
          <c:val>
            <c:numRef>
              <c:f>AFILIADOS!$AA$25:$AD$25</c:f>
              <c:numCache>
                <c:formatCode>0.0%</c:formatCode>
                <c:ptCount val="4"/>
                <c:pt idx="0">
                  <c:v>0.86638060944922779</c:v>
                </c:pt>
                <c:pt idx="1">
                  <c:v>8.2671481901739535E-2</c:v>
                </c:pt>
                <c:pt idx="2">
                  <c:v>1.8633019205029133E-2</c:v>
                </c:pt>
                <c:pt idx="3">
                  <c:v>3.2314889444003542E-2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EA-411E-904D-8A17518C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88081920"/>
        <c:axId val="88083456"/>
        <c:axId val="0"/>
      </c:bar3DChart>
      <c:catAx>
        <c:axId val="8808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083456"/>
        <c:crosses val="autoZero"/>
        <c:auto val="1"/>
        <c:lblAlgn val="ctr"/>
        <c:lblOffset val="100"/>
        <c:noMultiLvlLbl val="0"/>
      </c:catAx>
      <c:valAx>
        <c:axId val="8808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08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094017094017094E-3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D-4846-8975-E6BD1F5AB197}"/>
                </c:ext>
              </c:extLst>
            </c:dLbl>
            <c:dLbl>
              <c:idx val="1"/>
              <c:layout>
                <c:manualLayout>
                  <c:x val="-1.5384615384615385E-2"/>
                  <c:y val="-8.3333333333333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D-4846-8975-E6BD1F5AB197}"/>
                </c:ext>
              </c:extLst>
            </c:dLbl>
            <c:dLbl>
              <c:idx val="2"/>
              <c:layout>
                <c:manualLayout>
                  <c:x val="-1.5384615384615417E-2"/>
                  <c:y val="0.10185185185185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D-4846-8975-E6BD1F5AB197}"/>
                </c:ext>
              </c:extLst>
            </c:dLbl>
            <c:dLbl>
              <c:idx val="3"/>
              <c:layout>
                <c:manualLayout>
                  <c:x val="-1.7094017094017096E-2"/>
                  <c:y val="-6.4814814814814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D-4846-8975-E6BD1F5AB197}"/>
                </c:ext>
              </c:extLst>
            </c:dLbl>
            <c:dLbl>
              <c:idx val="4"/>
              <c:layout>
                <c:manualLayout>
                  <c:x val="0"/>
                  <c:y val="0.10185185185185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D-4846-8975-E6BD1F5AB197}"/>
                </c:ext>
              </c:extLst>
            </c:dLbl>
            <c:dLbl>
              <c:idx val="5"/>
              <c:layout>
                <c:manualLayout>
                  <c:x val="-1.5384615384615448E-2"/>
                  <c:y val="-9.259259259259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0D-4846-8975-E6BD1F5AB197}"/>
                </c:ext>
              </c:extLst>
            </c:dLbl>
            <c:dLbl>
              <c:idx val="6"/>
              <c:layout>
                <c:manualLayout>
                  <c:x val="-5.1282051282051282E-3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0D-4846-8975-E6BD1F5AB197}"/>
                </c:ext>
              </c:extLst>
            </c:dLbl>
            <c:dLbl>
              <c:idx val="7"/>
              <c:layout>
                <c:manualLayout>
                  <c:x val="0"/>
                  <c:y val="-0.10185185185185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0D-4846-8975-E6BD1F5AB197}"/>
                </c:ext>
              </c:extLst>
            </c:dLbl>
            <c:dLbl>
              <c:idx val="8"/>
              <c:layout>
                <c:manualLayout>
                  <c:x val="0"/>
                  <c:y val="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0D-4846-8975-E6BD1F5AB197}"/>
                </c:ext>
              </c:extLst>
            </c:dLbl>
            <c:dLbl>
              <c:idx val="9"/>
              <c:layout>
                <c:manualLayout>
                  <c:x val="-5.128205128205254E-3"/>
                  <c:y val="-9.7222222222222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0D-4846-8975-E6BD1F5AB197}"/>
                </c:ext>
              </c:extLst>
            </c:dLbl>
            <c:dLbl>
              <c:idx val="10"/>
              <c:layout>
                <c:manualLayout>
                  <c:x val="0"/>
                  <c:y val="0.1064814814814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0D-4846-8975-E6BD1F5AB197}"/>
                </c:ext>
              </c:extLst>
            </c:dLbl>
            <c:dLbl>
              <c:idx val="11"/>
              <c:layout>
                <c:manualLayout>
                  <c:x val="-5.128205128205254E-3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0D-4846-8975-E6BD1F5AB197}"/>
                </c:ext>
              </c:extLst>
            </c:dLbl>
            <c:dLbl>
              <c:idx val="12"/>
              <c:layout>
                <c:manualLayout>
                  <c:x val="-3.4188034188034188E-3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0D-4846-8975-E6BD1F5AB197}"/>
                </c:ext>
              </c:extLst>
            </c:dLbl>
            <c:dLbl>
              <c:idx val="13"/>
              <c:layout>
                <c:manualLayout>
                  <c:x val="-6.8376068376068376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0D-4846-8975-E6BD1F5AB1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AFILIADOS!$S$14:$AF$14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AFILIADOS!$S$15:$AF$15</c:f>
              <c:numCache>
                <c:formatCode>#,##0</c:formatCode>
                <c:ptCount val="14"/>
                <c:pt idx="0">
                  <c:v>6828126</c:v>
                </c:pt>
                <c:pt idx="1">
                  <c:v>7851817</c:v>
                </c:pt>
                <c:pt idx="2">
                  <c:v>8093537</c:v>
                </c:pt>
                <c:pt idx="3">
                  <c:v>8434862</c:v>
                </c:pt>
                <c:pt idx="4">
                  <c:v>9020355</c:v>
                </c:pt>
                <c:pt idx="5">
                  <c:v>9546636</c:v>
                </c:pt>
                <c:pt idx="6">
                  <c:v>9620228</c:v>
                </c:pt>
                <c:pt idx="7">
                  <c:v>9788843</c:v>
                </c:pt>
                <c:pt idx="8">
                  <c:v>9984636</c:v>
                </c:pt>
                <c:pt idx="9">
                  <c:v>10528465</c:v>
                </c:pt>
                <c:pt idx="10">
                  <c:v>10458320</c:v>
                </c:pt>
                <c:pt idx="11">
                  <c:v>11125999</c:v>
                </c:pt>
                <c:pt idx="12">
                  <c:v>11808311</c:v>
                </c:pt>
                <c:pt idx="13">
                  <c:v>12120419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0D-4846-8975-E6BD1F5AB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415216"/>
        <c:axId val="516226576"/>
      </c:lineChart>
      <c:catAx>
        <c:axId val="50141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6226576"/>
        <c:crosses val="autoZero"/>
        <c:auto val="1"/>
        <c:lblAlgn val="ctr"/>
        <c:lblOffset val="100"/>
        <c:noMultiLvlLbl val="0"/>
      </c:catAx>
      <c:valAx>
        <c:axId val="51622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141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82850521436837"/>
          <c:y val="0.19947557690385212"/>
          <c:w val="0.78794901506373471"/>
          <c:h val="0.58967766824422541"/>
        </c:manualLayout>
      </c:layout>
      <c:lineChart>
        <c:grouping val="stacked"/>
        <c:varyColors val="0"/>
        <c:ser>
          <c:idx val="0"/>
          <c:order val="0"/>
          <c:tx>
            <c:strRef>
              <c:f>'INDEPENDIENTES CONTRATISTAS'!$C$14</c:f>
              <c:strCache>
                <c:ptCount val="1"/>
                <c:pt idx="0">
                  <c:v>AFILIACION TRABAJADORES INDEPENDIENTES AL SISTEMA GENERAL DE RIESGOS LABORALES</c:v>
                </c:pt>
              </c:strCache>
            </c:strRef>
          </c:tx>
          <c:spPr>
            <a:ln w="381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579191517561299E-2"/>
                  <c:y val="-2.744443393975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1D-47C2-9E21-8BA9EFC9E6EC}"/>
                </c:ext>
              </c:extLst>
            </c:dLbl>
            <c:dLbl>
              <c:idx val="1"/>
              <c:layout>
                <c:manualLayout>
                  <c:x val="-5.4198353410951838E-3"/>
                  <c:y val="2.1674376054501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D-47C2-9E21-8BA9EFC9E6EC}"/>
                </c:ext>
              </c:extLst>
            </c:dLbl>
            <c:dLbl>
              <c:idx val="2"/>
              <c:layout>
                <c:manualLayout>
                  <c:x val="-1.4579191517561299E-2"/>
                  <c:y val="-2.515741278480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D-47C2-9E21-8BA9EFC9E6EC}"/>
                </c:ext>
              </c:extLst>
            </c:dLbl>
            <c:dLbl>
              <c:idx val="3"/>
              <c:layout>
                <c:manualLayout>
                  <c:x val="-3.7986704653371322E-3"/>
                  <c:y val="3.5623402531826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5-428F-ABFD-C503811AD63E}"/>
                </c:ext>
              </c:extLst>
            </c:dLbl>
            <c:dLbl>
              <c:idx val="4"/>
              <c:layout>
                <c:manualLayout>
                  <c:x val="-1.1928423476980001E-2"/>
                  <c:y val="-6.4355139276885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D-47C2-9E21-8BA9EFC9E6EC}"/>
                </c:ext>
              </c:extLst>
            </c:dLbl>
            <c:dLbl>
              <c:idx val="5"/>
              <c:layout>
                <c:manualLayout>
                  <c:x val="-1.0603048376408221E-2"/>
                  <c:y val="1.3722126929674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D-47C2-9E21-8BA9EFC9E6EC}"/>
                </c:ext>
              </c:extLst>
            </c:dLbl>
            <c:dLbl>
              <c:idx val="6"/>
              <c:layout>
                <c:manualLayout>
                  <c:x val="-2.0259575815131464E-2"/>
                  <c:y val="-7.888039132047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5-428F-ABFD-C503811AD63E}"/>
                </c:ext>
              </c:extLst>
            </c:dLbl>
            <c:dLbl>
              <c:idx val="7"/>
              <c:layout>
                <c:manualLayout>
                  <c:x val="1.2662234884457107E-3"/>
                  <c:y val="3.0534345027279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5-428F-ABFD-C503811AD63E}"/>
                </c:ext>
              </c:extLst>
            </c:dLbl>
            <c:dLbl>
              <c:idx val="8"/>
              <c:layout>
                <c:manualLayout>
                  <c:x val="-1.0129787907565685E-2"/>
                  <c:y val="-3.8167931284099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5-428F-ABFD-C503811AD63E}"/>
                </c:ext>
              </c:extLst>
            </c:dLbl>
            <c:dLbl>
              <c:idx val="10"/>
              <c:layout>
                <c:manualLayout>
                  <c:x val="-1.4579295878273554E-2"/>
                  <c:y val="-2.0583190394511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D-47C2-9E21-8BA9EFC9E6EC}"/>
                </c:ext>
              </c:extLst>
            </c:dLbl>
            <c:dLbl>
              <c:idx val="11"/>
              <c:layout>
                <c:manualLayout>
                  <c:x val="0"/>
                  <c:y val="1.6009148084619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1D-47C2-9E21-8BA9EFC9E6EC}"/>
                </c:ext>
              </c:extLst>
            </c:dLbl>
            <c:dLbl>
              <c:idx val="12"/>
              <c:layout>
                <c:manualLayout>
                  <c:x val="-4.7027739766147464E-2"/>
                  <c:y val="-3.839493530585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1D-47C2-9E21-8BA9EFC9E6EC}"/>
                </c:ext>
              </c:extLst>
            </c:dLbl>
            <c:dLbl>
              <c:idx val="13"/>
              <c:layout>
                <c:manualLayout>
                  <c:x val="-7.5973409306742644E-3"/>
                  <c:y val="-2.2900758770459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B5-428F-ABFD-C503811AD63E}"/>
                </c:ext>
              </c:extLst>
            </c:dLbl>
            <c:dLbl>
              <c:idx val="14"/>
              <c:layout>
                <c:manualLayout>
                  <c:x val="-1.1928429423459244E-2"/>
                  <c:y val="-3.659233847913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1D-47C2-9E21-8BA9EFC9E6EC}"/>
                </c:ext>
              </c:extLst>
            </c:dLbl>
            <c:dLbl>
              <c:idx val="15"/>
              <c:layout>
                <c:manualLayout>
                  <c:x val="-9.2581767141986775E-3"/>
                  <c:y val="3.294703914026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1D-47C2-9E21-8BA9EFC9E6EC}"/>
                </c:ext>
              </c:extLst>
            </c:dLbl>
            <c:dLbl>
              <c:idx val="16"/>
              <c:layout>
                <c:manualLayout>
                  <c:x val="-3.2647730982696702E-2"/>
                  <c:y val="-3.5623402531826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34-492D-B485-6BD4FCB94A3D}"/>
                </c:ext>
              </c:extLst>
            </c:dLbl>
            <c:dLbl>
              <c:idx val="17"/>
              <c:layout>
                <c:manualLayout>
                  <c:x val="0"/>
                  <c:y val="3.816793128409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B7-450F-982E-A45D6F924685}"/>
                </c:ext>
              </c:extLst>
            </c:dLbl>
            <c:dLbl>
              <c:idx val="18"/>
              <c:layout>
                <c:manualLayout>
                  <c:x val="-1.0447273914463137E-2"/>
                  <c:y val="-4.58015175409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2-41D9-9356-C282A85F9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'INDEPENDIENTES CONTRATISTAS'!$J$13:$W$13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'INDEPENDIENTES CONTRATISTAS'!$J$14:$W$14</c:f>
              <c:numCache>
                <c:formatCode>#,##0</c:formatCode>
                <c:ptCount val="14"/>
                <c:pt idx="0">
                  <c:v>155099</c:v>
                </c:pt>
                <c:pt idx="1">
                  <c:v>243165</c:v>
                </c:pt>
                <c:pt idx="2">
                  <c:v>411153</c:v>
                </c:pt>
                <c:pt idx="3">
                  <c:v>364601</c:v>
                </c:pt>
                <c:pt idx="4">
                  <c:v>417009</c:v>
                </c:pt>
                <c:pt idx="5">
                  <c:v>405129</c:v>
                </c:pt>
                <c:pt idx="6">
                  <c:v>457949</c:v>
                </c:pt>
                <c:pt idx="7">
                  <c:v>620455</c:v>
                </c:pt>
                <c:pt idx="8">
                  <c:v>715546</c:v>
                </c:pt>
                <c:pt idx="9">
                  <c:v>648474</c:v>
                </c:pt>
                <c:pt idx="10">
                  <c:v>859698</c:v>
                </c:pt>
                <c:pt idx="11">
                  <c:v>886575</c:v>
                </c:pt>
                <c:pt idx="12">
                  <c:v>953115</c:v>
                </c:pt>
                <c:pt idx="13">
                  <c:v>1002013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1D-47C2-9E21-8BA9EFC9E6EC}"/>
            </c:ext>
          </c:extLst>
        </c:ser>
        <c:dLbls>
          <c:showLegendKey val="0"/>
          <c:showVal val="1"/>
          <c:showCatName val="1"/>
          <c:showSerName val="1"/>
          <c:showPercent val="0"/>
          <c:showBubbleSize val="0"/>
        </c:dLbls>
        <c:smooth val="0"/>
        <c:axId val="88120320"/>
        <c:axId val="88135936"/>
      </c:lineChart>
      <c:catAx>
        <c:axId val="8812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Año</a:t>
                </a:r>
              </a:p>
            </c:rich>
          </c:tx>
          <c:layout>
            <c:manualLayout>
              <c:xMode val="edge"/>
              <c:yMode val="edge"/>
              <c:x val="0.52046774471282298"/>
              <c:y val="0.89258005699544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135936"/>
        <c:crosses val="autoZero"/>
        <c:auto val="1"/>
        <c:lblAlgn val="ctr"/>
        <c:lblOffset val="100"/>
        <c:tickMarkSkip val="1"/>
        <c:noMultiLvlLbl val="0"/>
      </c:catAx>
      <c:valAx>
        <c:axId val="88135936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No. Afiliados</a:t>
                </a:r>
              </a:p>
            </c:rich>
          </c:tx>
          <c:layout>
            <c:manualLayout>
              <c:xMode val="edge"/>
              <c:yMode val="edge"/>
              <c:x val="8.806488991888832E-2"/>
              <c:y val="0.292807076697278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120320"/>
        <c:crosses val="autoZero"/>
        <c:crossBetween val="between"/>
      </c:valAx>
      <c:spPr>
        <a:noFill/>
        <a:ln w="12700">
          <a:solidFill>
            <a:srgbClr val="FFFF99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78" r="0.75000000000000278" t="1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Empresas Afiliadas al</a:t>
            </a:r>
            <a:r>
              <a:rPr lang="en-US" baseline="0"/>
              <a:t> Sistema General de</a:t>
            </a:r>
            <a:r>
              <a:rPr lang="en-US"/>
              <a:t> Riesgos Laborales 
 1994 -</a:t>
            </a:r>
            <a:r>
              <a:rPr lang="en-US" baseline="0"/>
              <a:t> </a:t>
            </a:r>
            <a:r>
              <a:rPr lang="en-US" sz="1250" b="1" i="0" u="none" strike="noStrike" baseline="0"/>
              <a:t>2023</a:t>
            </a:r>
            <a:endParaRPr lang="en-US"/>
          </a:p>
        </c:rich>
      </c:tx>
      <c:layout>
        <c:manualLayout>
          <c:xMode val="edge"/>
          <c:yMode val="edge"/>
          <c:x val="0.25091812115897238"/>
          <c:y val="1.0940919037199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55374832284227E-2"/>
          <c:y val="0.11597386570648603"/>
          <c:w val="0.8984093496651655"/>
          <c:h val="0.8052525015091860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474196689386613E-2"/>
                  <c:y val="4.376367614879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C8-4C78-B777-7645B9E36185}"/>
                </c:ext>
              </c:extLst>
            </c:dLbl>
            <c:dLbl>
              <c:idx val="1"/>
              <c:layout>
                <c:manualLayout>
                  <c:x val="-1.1684518013631982E-2"/>
                  <c:y val="-2.0423048869438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C8-4C78-B777-7645B9E36185}"/>
                </c:ext>
              </c:extLst>
            </c:dLbl>
            <c:dLbl>
              <c:idx val="3"/>
              <c:layout>
                <c:manualLayout>
                  <c:x val="-3.894839337877324E-3"/>
                  <c:y val="-1.7505470459518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8-4C78-B777-7645B9E36185}"/>
                </c:ext>
              </c:extLst>
            </c:dLbl>
            <c:dLbl>
              <c:idx val="5"/>
              <c:layout>
                <c:manualLayout>
                  <c:x val="-1.5579357351509251E-2"/>
                  <c:y val="3.5010940919037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8-4C78-B777-7645B9E36185}"/>
                </c:ext>
              </c:extLst>
            </c:dLbl>
            <c:dLbl>
              <c:idx val="7"/>
              <c:layout>
                <c:manualLayout>
                  <c:x val="-1.6877637130801735E-2"/>
                  <c:y val="-2.917578409919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8-4C78-B777-7645B9E36185}"/>
                </c:ext>
              </c:extLst>
            </c:dLbl>
            <c:dLbl>
              <c:idx val="9"/>
              <c:layout>
                <c:manualLayout>
                  <c:x val="-5.4527750730282383E-2"/>
                  <c:y val="-3.2093362509117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8-4C78-B777-7645B9E36185}"/>
                </c:ext>
              </c:extLst>
            </c:dLbl>
            <c:dLbl>
              <c:idx val="10"/>
              <c:layout>
                <c:manualLayout>
                  <c:x val="-1.4281077572216815E-2"/>
                  <c:y val="4.376367614879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C8-4C78-B777-7645B9E36185}"/>
                </c:ext>
              </c:extLst>
            </c:dLbl>
            <c:dLbl>
              <c:idx val="11"/>
              <c:layout>
                <c:manualLayout>
                  <c:x val="-3.6351833820188251E-2"/>
                  <c:y val="-4.376367614879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C8-4C78-B777-7645B9E36185}"/>
                </c:ext>
              </c:extLst>
            </c:dLbl>
            <c:dLbl>
              <c:idx val="12"/>
              <c:layout>
                <c:manualLayout>
                  <c:x val="-2.5965595585848776E-3"/>
                  <c:y val="2.9175554368614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C8-4C78-B777-7645B9E36185}"/>
                </c:ext>
              </c:extLst>
            </c:dLbl>
            <c:dLbl>
              <c:idx val="13"/>
              <c:layout>
                <c:manualLayout>
                  <c:x val="-5.0632911392405111E-2"/>
                  <c:y val="-2.917578409919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C8-4C78-B777-7645B9E36185}"/>
                </c:ext>
              </c:extLst>
            </c:dLbl>
            <c:dLbl>
              <c:idx val="14"/>
              <c:layout>
                <c:manualLayout>
                  <c:x val="-1.9474196689386582E-2"/>
                  <c:y val="3.7928519328956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C8-4C78-B777-7645B9E36185}"/>
                </c:ext>
              </c:extLst>
            </c:dLbl>
            <c:dLbl>
              <c:idx val="15"/>
              <c:layout>
                <c:manualLayout>
                  <c:x val="-3.1158714703018502E-2"/>
                  <c:y val="-3.5010940919037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C8-4C78-B777-7645B9E36185}"/>
                </c:ext>
              </c:extLst>
            </c:dLbl>
            <c:dLbl>
              <c:idx val="16"/>
              <c:layout>
                <c:manualLayout>
                  <c:x val="3.8948393378773175E-3"/>
                  <c:y val="1.167031363967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C8-4C78-B777-7645B9E36185}"/>
                </c:ext>
              </c:extLst>
            </c:dLbl>
            <c:dLbl>
              <c:idx val="17"/>
              <c:layout>
                <c:manualLayout>
                  <c:x val="-5.8422590068159787E-2"/>
                  <c:y val="-2.625820568927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C8-4C78-B777-7645B9E36185}"/>
                </c:ext>
              </c:extLst>
            </c:dLbl>
            <c:dLbl>
              <c:idx val="18"/>
              <c:layout>
                <c:manualLayout>
                  <c:x val="-1.298279779292438E-2"/>
                  <c:y val="2.625820568927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C8-4C78-B777-7645B9E36185}"/>
                </c:ext>
              </c:extLst>
            </c:dLbl>
            <c:dLbl>
              <c:idx val="19"/>
              <c:layout>
                <c:manualLayout>
                  <c:x val="-5.3229470950989941E-2"/>
                  <c:y val="-4.376367614879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C8-4C78-B777-7645B9E36185}"/>
                </c:ext>
              </c:extLst>
            </c:dLbl>
            <c:dLbl>
              <c:idx val="21"/>
              <c:layout>
                <c:manualLayout>
                  <c:x val="-5.5826030509574812E-2"/>
                  <c:y val="-1.7505470459518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C8-4C78-B777-7645B9E36185}"/>
                </c:ext>
              </c:extLst>
            </c:dLbl>
            <c:dLbl>
              <c:idx val="22"/>
              <c:layout>
                <c:manualLayout>
                  <c:x val="-5.842259006815969E-2"/>
                  <c:y val="-3.7929208520707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C8-4C78-B777-7645B9E36185}"/>
                </c:ext>
              </c:extLst>
            </c:dLbl>
            <c:dLbl>
              <c:idx val="23"/>
              <c:layout>
                <c:manualLayout>
                  <c:x val="-1.2982797792924375E-2"/>
                  <c:y val="3.209336250911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C8-4C78-B777-7645B9E36185}"/>
                </c:ext>
              </c:extLst>
            </c:dLbl>
            <c:dLbl>
              <c:idx val="24"/>
              <c:layout>
                <c:manualLayout>
                  <c:x val="-6.6128412149173504E-2"/>
                  <c:y val="-2.334062727935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C8-4C78-B777-7645B9E36185}"/>
                </c:ext>
              </c:extLst>
            </c:dLbl>
            <c:dLbl>
              <c:idx val="25"/>
              <c:layout>
                <c:manualLayout>
                  <c:x val="-4.5197740112995453E-3"/>
                  <c:y val="3.4076968666757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C8-4C78-B777-7645B9E36185}"/>
                </c:ext>
              </c:extLst>
            </c:dLbl>
            <c:dLbl>
              <c:idx val="26"/>
              <c:layout>
                <c:manualLayout>
                  <c:x val="-3.2630040140948412E-2"/>
                  <c:y val="-5.6244830438378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8C-4B90-B336-75A044840AC8}"/>
                </c:ext>
              </c:extLst>
            </c:dLbl>
            <c:dLbl>
              <c:idx val="27"/>
              <c:layout>
                <c:manualLayout>
                  <c:x val="-3.0195800896437978E-2"/>
                  <c:y val="-8.933002481389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C3-4870-A180-194C04F74F80}"/>
                </c:ext>
              </c:extLst>
            </c:dLbl>
            <c:dLbl>
              <c:idx val="28"/>
              <c:layout>
                <c:manualLayout>
                  <c:x val="1.8872375560273649E-3"/>
                  <c:y val="3.6393713813068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50-4FF0-8AC1-0769B9367562}"/>
                </c:ext>
              </c:extLst>
            </c:dLbl>
            <c:dLbl>
              <c:idx val="29"/>
              <c:layout>
                <c:manualLayout>
                  <c:x val="-4.7180938900684127E-3"/>
                  <c:y val="-5.6244830438378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50-4FF0-8AC1-0769B9367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EMPRESAS!$D$11:$AG$11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 </c:v>
                </c:pt>
                <c:pt idx="13">
                  <c:v>2007 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EMPRESAS!$D$12:$AG$12</c:f>
              <c:numCache>
                <c:formatCode>#,##0</c:formatCode>
                <c:ptCount val="30"/>
                <c:pt idx="0">
                  <c:v>396637</c:v>
                </c:pt>
                <c:pt idx="1">
                  <c:v>406041</c:v>
                </c:pt>
                <c:pt idx="2">
                  <c:v>358338</c:v>
                </c:pt>
                <c:pt idx="3">
                  <c:v>414773</c:v>
                </c:pt>
                <c:pt idx="4">
                  <c:v>349187</c:v>
                </c:pt>
                <c:pt idx="5">
                  <c:v>215928</c:v>
                </c:pt>
                <c:pt idx="6">
                  <c:v>219158</c:v>
                </c:pt>
                <c:pt idx="7">
                  <c:v>295849</c:v>
                </c:pt>
                <c:pt idx="8">
                  <c:v>292954</c:v>
                </c:pt>
                <c:pt idx="9">
                  <c:v>347219</c:v>
                </c:pt>
                <c:pt idx="10">
                  <c:v>368153</c:v>
                </c:pt>
                <c:pt idx="11">
                  <c:v>369847</c:v>
                </c:pt>
                <c:pt idx="12">
                  <c:v>390505</c:v>
                </c:pt>
                <c:pt idx="13">
                  <c:v>418620</c:v>
                </c:pt>
                <c:pt idx="14">
                  <c:v>449031</c:v>
                </c:pt>
                <c:pt idx="15">
                  <c:v>433515</c:v>
                </c:pt>
                <c:pt idx="16">
                  <c:v>451195</c:v>
                </c:pt>
                <c:pt idx="17">
                  <c:v>521495</c:v>
                </c:pt>
                <c:pt idx="18">
                  <c:v>582506</c:v>
                </c:pt>
                <c:pt idx="19">
                  <c:v>591524</c:v>
                </c:pt>
                <c:pt idx="20">
                  <c:v>611048</c:v>
                </c:pt>
                <c:pt idx="21">
                  <c:v>667088</c:v>
                </c:pt>
                <c:pt idx="22">
                  <c:v>709754</c:v>
                </c:pt>
                <c:pt idx="23">
                  <c:v>764882</c:v>
                </c:pt>
                <c:pt idx="24">
                  <c:v>832846</c:v>
                </c:pt>
                <c:pt idx="25">
                  <c:v>882382</c:v>
                </c:pt>
                <c:pt idx="26">
                  <c:v>959122</c:v>
                </c:pt>
                <c:pt idx="27">
                  <c:v>1035274</c:v>
                </c:pt>
                <c:pt idx="28">
                  <c:v>1110983</c:v>
                </c:pt>
                <c:pt idx="29">
                  <c:v>1174870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C8-4C78-B777-7645B9E361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251776"/>
        <c:axId val="88262912"/>
      </c:lineChart>
      <c:catAx>
        <c:axId val="8825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26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6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251776"/>
        <c:crosses val="autoZero"/>
        <c:crossBetween val="between"/>
        <c:majorUnit val="100000"/>
      </c:valAx>
      <c:spPr>
        <a:noFill/>
        <a:ln w="12700">
          <a:solidFill>
            <a:srgbClr val="CCFFCC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900" b="1"/>
            </a:pPr>
            <a:r>
              <a:rPr lang="es-CO"/>
              <a:t>Tasa de muertes  calificadas x 100.000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198659786765137E-2"/>
          <c:y val="0.11050228310502283"/>
          <c:w val="0.9427832712771369"/>
          <c:h val="0.7662100456621006"/>
        </c:manualLayout>
      </c:layout>
      <c:lineChart>
        <c:grouping val="standard"/>
        <c:varyColors val="0"/>
        <c:ser>
          <c:idx val="0"/>
          <c:order val="0"/>
          <c:tx>
            <c:strRef>
              <c:f>'TASA MUERTES'!$E$11</c:f>
              <c:strCache>
                <c:ptCount val="1"/>
                <c:pt idx="0">
                  <c:v>TASA DE MUERTES  CALIFICADAS X 100.000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0389610389610391E-2"/>
                  <c:y val="4.3835616438356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E-4E7A-81F0-561B679750BE}"/>
                </c:ext>
              </c:extLst>
            </c:dLbl>
            <c:dLbl>
              <c:idx val="3"/>
              <c:layout>
                <c:manualLayout>
                  <c:x val="-5.71428571428571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E-4E7A-81F0-561B679750BE}"/>
                </c:ext>
              </c:extLst>
            </c:dLbl>
            <c:dLbl>
              <c:idx val="5"/>
              <c:layout>
                <c:manualLayout>
                  <c:x val="-3.4632034632034632E-3"/>
                  <c:y val="-1.82648401826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E-4E7A-81F0-561B679750BE}"/>
                </c:ext>
              </c:extLst>
            </c:dLbl>
            <c:dLbl>
              <c:idx val="6"/>
              <c:layout>
                <c:manualLayout>
                  <c:x val="0"/>
                  <c:y val="3.2876712328767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BE-4E7A-81F0-561B679750BE}"/>
                </c:ext>
              </c:extLst>
            </c:dLbl>
            <c:dLbl>
              <c:idx val="10"/>
              <c:layout>
                <c:manualLayout>
                  <c:x val="-6.5801002147458834E-2"/>
                  <c:y val="-2.8763527846690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BE-4E7A-81F0-561B679750BE}"/>
                </c:ext>
              </c:extLst>
            </c:dLbl>
            <c:dLbl>
              <c:idx val="11"/>
              <c:layout>
                <c:manualLayout>
                  <c:x val="-2.0779220779220876E-2"/>
                  <c:y val="-2.9223744292237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BE-4E7A-81F0-561B679750BE}"/>
                </c:ext>
              </c:extLst>
            </c:dLbl>
            <c:dLbl>
              <c:idx val="12"/>
              <c:layout>
                <c:manualLayout>
                  <c:x val="-1.7316017316017364E-3"/>
                  <c:y val="2.557077625570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BE-4E7A-81F0-561B679750BE}"/>
                </c:ext>
              </c:extLst>
            </c:dLbl>
            <c:dLbl>
              <c:idx val="13"/>
              <c:layout>
                <c:manualLayout>
                  <c:x val="-2.0779220779220876E-2"/>
                  <c:y val="-2.9224031927515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BE-4E7A-81F0-561B679750BE}"/>
                </c:ext>
              </c:extLst>
            </c:dLbl>
            <c:dLbl>
              <c:idx val="20"/>
              <c:layout>
                <c:manualLayout>
                  <c:x val="-2.9437229437229439E-2"/>
                  <c:y val="4.0182648401826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BE-4E7A-81F0-561B679750BE}"/>
                </c:ext>
              </c:extLst>
            </c:dLbl>
            <c:dLbl>
              <c:idx val="21"/>
              <c:layout>
                <c:manualLayout>
                  <c:x val="-1.0389610389610516E-2"/>
                  <c:y val="-4.383561643835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BE-4E7A-81F0-561B679750BE}"/>
                </c:ext>
              </c:extLst>
            </c:dLbl>
            <c:dLbl>
              <c:idx val="22"/>
              <c:layout>
                <c:manualLayout>
                  <c:x val="-1.9047619047618921E-2"/>
                  <c:y val="3.6529680365296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BE-4E7A-81F0-561B679750BE}"/>
                </c:ext>
              </c:extLst>
            </c:dLbl>
            <c:dLbl>
              <c:idx val="23"/>
              <c:layout>
                <c:manualLayout>
                  <c:x val="0"/>
                  <c:y val="-4.383561643835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BE-4E7A-81F0-561B679750BE}"/>
                </c:ext>
              </c:extLst>
            </c:dLbl>
            <c:dLbl>
              <c:idx val="24"/>
              <c:layout>
                <c:manualLayout>
                  <c:x val="-2.5839793281653745E-2"/>
                  <c:y val="6.21004566210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A-4ECC-ADCF-249C2E16DFEF}"/>
                </c:ext>
              </c:extLst>
            </c:dLbl>
            <c:dLbl>
              <c:idx val="25"/>
              <c:layout>
                <c:manualLayout>
                  <c:x val="-1.937984496124031E-2"/>
                  <c:y val="-4.748858447488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A-4ECC-ADCF-249C2E16DFEF}"/>
                </c:ext>
              </c:extLst>
            </c:dLbl>
            <c:dLbl>
              <c:idx val="26"/>
              <c:layout>
                <c:manualLayout>
                  <c:x val="-1.1627906976744186E-2"/>
                  <c:y val="5.479452054794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05-4221-9C0B-3E069747261A}"/>
                </c:ext>
              </c:extLst>
            </c:dLbl>
            <c:dLbl>
              <c:idx val="27"/>
              <c:layout>
                <c:manualLayout>
                  <c:x val="-1.4211886304909561E-2"/>
                  <c:y val="-5.1141552511415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F-4FB9-B197-8A87EC54E59A}"/>
                </c:ext>
              </c:extLst>
            </c:dLbl>
            <c:dLbl>
              <c:idx val="28"/>
              <c:layout>
                <c:manualLayout>
                  <c:x val="-2.3255813953488372E-2"/>
                  <c:y val="3.287671232876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F-4FB9-B197-8A87EC54E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MUERTES'!$D$13:$AG$13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'TASA MUERTES'!$D$14:$AG$14</c:f>
              <c:numCache>
                <c:formatCode>General</c:formatCode>
                <c:ptCount val="30"/>
                <c:pt idx="0">
                  <c:v>9.86</c:v>
                </c:pt>
                <c:pt idx="1">
                  <c:v>10.14</c:v>
                </c:pt>
                <c:pt idx="2">
                  <c:v>15.97</c:v>
                </c:pt>
                <c:pt idx="3">
                  <c:v>23.56</c:v>
                </c:pt>
                <c:pt idx="4">
                  <c:v>23.42</c:v>
                </c:pt>
                <c:pt idx="5">
                  <c:v>20.75</c:v>
                </c:pt>
                <c:pt idx="6">
                  <c:v>19.61</c:v>
                </c:pt>
                <c:pt idx="7">
                  <c:v>20.82</c:v>
                </c:pt>
                <c:pt idx="8">
                  <c:v>16.73</c:v>
                </c:pt>
                <c:pt idx="9">
                  <c:v>18.29</c:v>
                </c:pt>
                <c:pt idx="10">
                  <c:v>10.93</c:v>
                </c:pt>
                <c:pt idx="11" formatCode="0.00">
                  <c:v>11.5</c:v>
                </c:pt>
                <c:pt idx="12" formatCode="0.00">
                  <c:v>11.6</c:v>
                </c:pt>
                <c:pt idx="13" formatCode="0.00">
                  <c:v>12.8</c:v>
                </c:pt>
                <c:pt idx="14" formatCode="0.00">
                  <c:v>12.01</c:v>
                </c:pt>
                <c:pt idx="15" formatCode="0.00">
                  <c:v>8.7799999999999994</c:v>
                </c:pt>
                <c:pt idx="16" formatCode="0.00">
                  <c:v>7.16</c:v>
                </c:pt>
                <c:pt idx="17" formatCode="0.00">
                  <c:v>4.7300000000000004</c:v>
                </c:pt>
                <c:pt idx="18" formatCode="0.00">
                  <c:v>6.57</c:v>
                </c:pt>
                <c:pt idx="19" formatCode="0.00">
                  <c:v>8.9509466782029161</c:v>
                </c:pt>
                <c:pt idx="20" formatCode="0.00">
                  <c:v>6.03</c:v>
                </c:pt>
                <c:pt idx="21" formatCode="0.00">
                  <c:v>5.94</c:v>
                </c:pt>
                <c:pt idx="22" formatCode="0.00">
                  <c:v>6.0289631389193685</c:v>
                </c:pt>
                <c:pt idx="23" formatCode="0.00">
                  <c:v>5.79</c:v>
                </c:pt>
                <c:pt idx="24" formatCode="0.00">
                  <c:v>5.63</c:v>
                </c:pt>
                <c:pt idx="25" formatCode="0.00">
                  <c:v>4.57</c:v>
                </c:pt>
                <c:pt idx="26" formatCode="0.00">
                  <c:v>4.57</c:v>
                </c:pt>
                <c:pt idx="27" formatCode="0.00">
                  <c:v>5.2</c:v>
                </c:pt>
                <c:pt idx="28" formatCode="0.00">
                  <c:v>4.55</c:v>
                </c:pt>
                <c:pt idx="29" formatCode="0.00">
                  <c:v>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BE-4E7A-81F0-561B67975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64064"/>
        <c:axId val="97065600"/>
      </c:lineChart>
      <c:catAx>
        <c:axId val="970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06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06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064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Tasa de accidentes calificados como laborales x 100</a:t>
            </a:r>
          </a:p>
        </c:rich>
      </c:tx>
      <c:layout>
        <c:manualLayout>
          <c:xMode val="edge"/>
          <c:yMode val="edge"/>
          <c:x val="0.31334676905060416"/>
          <c:y val="3.87596899224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016268166382491E-2"/>
          <c:y val="0.15406976744186107"/>
          <c:w val="0.92233155455405968"/>
          <c:h val="0.72674418604651358"/>
        </c:manualLayout>
      </c:layout>
      <c:lineChart>
        <c:grouping val="standard"/>
        <c:varyColors val="0"/>
        <c:ser>
          <c:idx val="0"/>
          <c:order val="0"/>
          <c:tx>
            <c:strRef>
              <c:f>'TASA ACCIDET'!$D$12</c:f>
              <c:strCache>
                <c:ptCount val="1"/>
                <c:pt idx="0">
                  <c:v>TASA DE ACCIDENTES CALIFICADOS COMO LABORALES X 100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0914051841746261E-2"/>
                  <c:y val="-3.488372093023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E5-4CF0-83B4-71CC3943F6B7}"/>
                </c:ext>
              </c:extLst>
            </c:dLbl>
            <c:dLbl>
              <c:idx val="6"/>
              <c:layout>
                <c:manualLayout>
                  <c:x val="-2.5466120964074582E-2"/>
                  <c:y val="-3.100775193798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E5-4CF0-83B4-71CC3943F6B7}"/>
                </c:ext>
              </c:extLst>
            </c:dLbl>
            <c:dLbl>
              <c:idx val="7"/>
              <c:layout>
                <c:manualLayout>
                  <c:x val="-1.0914051841746261E-2"/>
                  <c:y val="-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5-4CF0-83B4-71CC3943F6B7}"/>
                </c:ext>
              </c:extLst>
            </c:dLbl>
            <c:dLbl>
              <c:idx val="8"/>
              <c:layout>
                <c:manualLayout>
                  <c:x val="-7.2760345611641852E-3"/>
                  <c:y val="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5-4CF0-83B4-71CC3943F6B7}"/>
                </c:ext>
              </c:extLst>
            </c:dLbl>
            <c:dLbl>
              <c:idx val="11"/>
              <c:layout>
                <c:manualLayout>
                  <c:x val="-3.6380172805820306E-3"/>
                  <c:y val="3.488372093023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5-4CF0-83B4-71CC3943F6B7}"/>
                </c:ext>
              </c:extLst>
            </c:dLbl>
            <c:dLbl>
              <c:idx val="12"/>
              <c:layout>
                <c:manualLayout>
                  <c:x val="6.6696212996995123E-17"/>
                  <c:y val="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5-4CF0-83B4-71CC3943F6B7}"/>
                </c:ext>
              </c:extLst>
            </c:dLbl>
            <c:dLbl>
              <c:idx val="13"/>
              <c:layout>
                <c:manualLayout>
                  <c:x val="0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5-4CF0-83B4-71CC3943F6B7}"/>
                </c:ext>
              </c:extLst>
            </c:dLbl>
            <c:dLbl>
              <c:idx val="14"/>
              <c:layout>
                <c:manualLayout>
                  <c:x val="-1.8190086402910441E-3"/>
                  <c:y val="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5-4CF0-83B4-71CC3943F6B7}"/>
                </c:ext>
              </c:extLst>
            </c:dLbl>
            <c:dLbl>
              <c:idx val="15"/>
              <c:layout>
                <c:manualLayout>
                  <c:x val="-1.8190086402910441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E5-4CF0-83B4-71CC3943F6B7}"/>
                </c:ext>
              </c:extLst>
            </c:dLbl>
            <c:dLbl>
              <c:idx val="17"/>
              <c:layout>
                <c:manualLayout>
                  <c:x val="0"/>
                  <c:y val="1.1627906976744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E5-4CF0-83B4-71CC3943F6B7}"/>
                </c:ext>
              </c:extLst>
            </c:dLbl>
            <c:dLbl>
              <c:idx val="20"/>
              <c:layout>
                <c:manualLayout>
                  <c:x val="-1.8190086402910421E-2"/>
                  <c:y val="-2.7131782945736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E5-4CF0-83B4-71CC3943F6B7}"/>
                </c:ext>
              </c:extLst>
            </c:dLbl>
            <c:dLbl>
              <c:idx val="22"/>
              <c:layout>
                <c:manualLayout>
                  <c:x val="-3.0971734512242758E-3"/>
                  <c:y val="-2.3255813953488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E5-4CF0-83B4-71CC3943F6B7}"/>
                </c:ext>
              </c:extLst>
            </c:dLbl>
            <c:dLbl>
              <c:idx val="25"/>
              <c:layout>
                <c:manualLayout>
                  <c:x val="-2.3228800884182051E-2"/>
                  <c:y val="-5.4263565891472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4D-4B09-93F8-C900714A1322}"/>
                </c:ext>
              </c:extLst>
            </c:dLbl>
            <c:dLbl>
              <c:idx val="26"/>
              <c:layout>
                <c:manualLayout>
                  <c:x val="0"/>
                  <c:y val="-4.6511627906976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01-4733-B906-91942B54EF27}"/>
                </c:ext>
              </c:extLst>
            </c:dLbl>
            <c:dLbl>
              <c:idx val="27"/>
              <c:layout>
                <c:manualLayout>
                  <c:x val="-5.8013048520227112E-3"/>
                  <c:y val="4.6511627906976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64-4AA9-AE44-1C77CFAD0003}"/>
                </c:ext>
              </c:extLst>
            </c:dLbl>
            <c:dLbl>
              <c:idx val="28"/>
              <c:layout>
                <c:manualLayout>
                  <c:x val="-8.7019572780339966E-3"/>
                  <c:y val="-4.6511627906976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64-4AA9-AE44-1C77CFAD0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ACCIDET'!$D$14:$AF$14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'TASA ACCIDET'!$D$15:$AF$15</c:f>
              <c:numCache>
                <c:formatCode>General</c:formatCode>
                <c:ptCount val="29"/>
                <c:pt idx="0">
                  <c:v>3.78</c:v>
                </c:pt>
                <c:pt idx="1">
                  <c:v>3.51</c:v>
                </c:pt>
                <c:pt idx="2">
                  <c:v>2.5</c:v>
                </c:pt>
                <c:pt idx="3">
                  <c:v>3.34</c:v>
                </c:pt>
                <c:pt idx="4">
                  <c:v>3.83</c:v>
                </c:pt>
                <c:pt idx="5">
                  <c:v>4.62</c:v>
                </c:pt>
                <c:pt idx="6">
                  <c:v>5.57</c:v>
                </c:pt>
                <c:pt idx="7">
                  <c:v>5.47</c:v>
                </c:pt>
                <c:pt idx="8">
                  <c:v>5.53</c:v>
                </c:pt>
                <c:pt idx="9">
                  <c:v>6.07</c:v>
                </c:pt>
                <c:pt idx="10">
                  <c:v>4.74</c:v>
                </c:pt>
                <c:pt idx="11">
                  <c:v>5.16</c:v>
                </c:pt>
                <c:pt idx="12">
                  <c:v>5.23</c:v>
                </c:pt>
                <c:pt idx="13">
                  <c:v>5.52</c:v>
                </c:pt>
                <c:pt idx="14">
                  <c:v>5.83</c:v>
                </c:pt>
                <c:pt idx="15">
                  <c:v>6.12</c:v>
                </c:pt>
                <c:pt idx="16">
                  <c:v>6.48</c:v>
                </c:pt>
                <c:pt idx="17">
                  <c:v>6.96</c:v>
                </c:pt>
                <c:pt idx="18">
                  <c:v>7.54</c:v>
                </c:pt>
                <c:pt idx="19" formatCode="0.00">
                  <c:v>6.3070504295150291</c:v>
                </c:pt>
                <c:pt idx="20">
                  <c:v>7.61</c:v>
                </c:pt>
                <c:pt idx="21">
                  <c:v>7.49</c:v>
                </c:pt>
                <c:pt idx="22" formatCode="0.00">
                  <c:v>6.5231510105581698</c:v>
                </c:pt>
                <c:pt idx="23">
                  <c:v>5.91</c:v>
                </c:pt>
                <c:pt idx="24" formatCode="0.00">
                  <c:v>5.29</c:v>
                </c:pt>
                <c:pt idx="25">
                  <c:v>5.88</c:v>
                </c:pt>
                <c:pt idx="26" formatCode="0.00">
                  <c:v>4.3099999999999996</c:v>
                </c:pt>
                <c:pt idx="27">
                  <c:v>4.3099999999999996</c:v>
                </c:pt>
                <c:pt idx="28" formatCode="0.00">
                  <c:v>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E5-4CF0-83B4-71CC3943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19488"/>
        <c:axId val="88321024"/>
      </c:lineChart>
      <c:catAx>
        <c:axId val="8831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32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321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319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Tasa de enfermedades calificadas como laborales x 100,000</a:t>
            </a:r>
          </a:p>
        </c:rich>
      </c:tx>
      <c:layout>
        <c:manualLayout>
          <c:xMode val="edge"/>
          <c:yMode val="edge"/>
          <c:x val="0.2154964951415039"/>
          <c:y val="3.3766233766233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111414497232582E-2"/>
          <c:y val="0.16623397706216694"/>
          <c:w val="0.92494001408095183"/>
          <c:h val="0.71688402608060064"/>
        </c:manualLayout>
      </c:layout>
      <c:lineChart>
        <c:grouping val="standard"/>
        <c:varyColors val="0"/>
        <c:ser>
          <c:idx val="0"/>
          <c:order val="0"/>
          <c:tx>
            <c:strRef>
              <c:f>'TASA DE ENFER'!$F$14</c:f>
              <c:strCache>
                <c:ptCount val="1"/>
                <c:pt idx="0">
                  <c:v>TASA DE ENFERMEDADES CALIFICADAS COMO LABORALES X 100,000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"/>
                  <c:y val="-2.077922077922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8-4DF8-A525-DAAAD2177F4F}"/>
                </c:ext>
              </c:extLst>
            </c:dLbl>
            <c:dLbl>
              <c:idx val="2"/>
              <c:layout>
                <c:manualLayout>
                  <c:x val="-5.5020632737276514E-3"/>
                  <c:y val="2.77056277056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58-4DF8-A525-DAAAD2177F4F}"/>
                </c:ext>
              </c:extLst>
            </c:dLbl>
            <c:dLbl>
              <c:idx val="3"/>
              <c:layout>
                <c:manualLayout>
                  <c:x val="-7.3360843649702004E-3"/>
                  <c:y val="-3.1168831168831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8-4DF8-A525-DAAAD2177F4F}"/>
                </c:ext>
              </c:extLst>
            </c:dLbl>
            <c:dLbl>
              <c:idx val="4"/>
              <c:layout>
                <c:manualLayout>
                  <c:x val="-3.362333158651821E-17"/>
                  <c:y val="-2.77056277056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58-4DF8-A525-DAAAD2177F4F}"/>
                </c:ext>
              </c:extLst>
            </c:dLbl>
            <c:dLbl>
              <c:idx val="5"/>
              <c:layout>
                <c:manualLayout>
                  <c:x val="0"/>
                  <c:y val="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58-4DF8-A525-DAAAD2177F4F}"/>
                </c:ext>
              </c:extLst>
            </c:dLbl>
            <c:dLbl>
              <c:idx val="6"/>
              <c:layout>
                <c:manualLayout>
                  <c:x val="-1.6506189821182994E-2"/>
                  <c:y val="-3.1168831168831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58-4DF8-A525-DAAAD2177F4F}"/>
                </c:ext>
              </c:extLst>
            </c:dLbl>
            <c:dLbl>
              <c:idx val="7"/>
              <c:layout>
                <c:manualLayout>
                  <c:x val="-5.5020632737276514E-3"/>
                  <c:y val="-2.4242424242424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58-4DF8-A525-DAAAD2177F4F}"/>
                </c:ext>
              </c:extLst>
            </c:dLbl>
            <c:dLbl>
              <c:idx val="8"/>
              <c:layout>
                <c:manualLayout>
                  <c:x val="-7.3360843649702004E-3"/>
                  <c:y val="2.077922077922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58-4DF8-A525-DAAAD2177F4F}"/>
                </c:ext>
              </c:extLst>
            </c:dLbl>
            <c:dLbl>
              <c:idx val="9"/>
              <c:layout>
                <c:manualLayout>
                  <c:x val="-5.5020632737276514E-3"/>
                  <c:y val="-2.077922077922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58-4DF8-A525-DAAAD2177F4F}"/>
                </c:ext>
              </c:extLst>
            </c:dLbl>
            <c:dLbl>
              <c:idx val="14"/>
              <c:layout>
                <c:manualLayout>
                  <c:x val="-2.2008253094910592E-2"/>
                  <c:y val="-2.077922077922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58-4DF8-A525-DAAAD2177F4F}"/>
                </c:ext>
              </c:extLst>
            </c:dLbl>
            <c:dLbl>
              <c:idx val="15"/>
              <c:layout>
                <c:manualLayout>
                  <c:x val="-1.8340210912425501E-3"/>
                  <c:y val="1.385281385281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58-4DF8-A525-DAAAD2177F4F}"/>
                </c:ext>
              </c:extLst>
            </c:dLbl>
            <c:dLbl>
              <c:idx val="17"/>
              <c:layout>
                <c:manualLayout>
                  <c:x val="-1.1004126547455344E-2"/>
                  <c:y val="2.77056277056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58-4DF8-A525-DAAAD2177F4F}"/>
                </c:ext>
              </c:extLst>
            </c:dLbl>
            <c:dLbl>
              <c:idx val="21"/>
              <c:layout>
                <c:manualLayout>
                  <c:x val="0"/>
                  <c:y val="2.077922077922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58-4DF8-A525-DAAAD2177F4F}"/>
                </c:ext>
              </c:extLst>
            </c:dLbl>
            <c:dLbl>
              <c:idx val="22"/>
              <c:layout>
                <c:manualLayout>
                  <c:x val="0"/>
                  <c:y val="-2.4242424242424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58-4DF8-A525-DAAAD2177F4F}"/>
                </c:ext>
              </c:extLst>
            </c:dLbl>
            <c:dLbl>
              <c:idx val="24"/>
              <c:layout>
                <c:manualLayout>
                  <c:x val="-4.2507970244420826E-3"/>
                  <c:y val="-3.1168831168831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58-4DF8-A525-DAAAD2177F4F}"/>
                </c:ext>
              </c:extLst>
            </c:dLbl>
            <c:dLbl>
              <c:idx val="25"/>
              <c:layout>
                <c:manualLayout>
                  <c:x val="-2.8338646829613886E-3"/>
                  <c:y val="-2.7705627705627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E4-4FB7-A633-06E189DC9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DE ENFER'!$F$15:$AI$15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'TASA DE ENFER'!$F$16:$AI$16</c:f>
              <c:numCache>
                <c:formatCode>General</c:formatCode>
                <c:ptCount val="30"/>
                <c:pt idx="0">
                  <c:v>33.54</c:v>
                </c:pt>
                <c:pt idx="1">
                  <c:v>28.55</c:v>
                </c:pt>
                <c:pt idx="2">
                  <c:v>18.86</c:v>
                </c:pt>
                <c:pt idx="3">
                  <c:v>21.32</c:v>
                </c:pt>
                <c:pt idx="4">
                  <c:v>16.739999999999998</c:v>
                </c:pt>
                <c:pt idx="5">
                  <c:v>17.739999999999998</c:v>
                </c:pt>
                <c:pt idx="6">
                  <c:v>23.62</c:v>
                </c:pt>
                <c:pt idx="7">
                  <c:v>24.05</c:v>
                </c:pt>
                <c:pt idx="8">
                  <c:v>22.09</c:v>
                </c:pt>
                <c:pt idx="9">
                  <c:v>24.36</c:v>
                </c:pt>
                <c:pt idx="10">
                  <c:v>22.78</c:v>
                </c:pt>
                <c:pt idx="11">
                  <c:v>37.4</c:v>
                </c:pt>
                <c:pt idx="12">
                  <c:v>52.06</c:v>
                </c:pt>
                <c:pt idx="13">
                  <c:v>67.97</c:v>
                </c:pt>
                <c:pt idx="14">
                  <c:v>99.3</c:v>
                </c:pt>
                <c:pt idx="15">
                  <c:v>99.12</c:v>
                </c:pt>
                <c:pt idx="16">
                  <c:v>137.81</c:v>
                </c:pt>
                <c:pt idx="17">
                  <c:v>114.39</c:v>
                </c:pt>
                <c:pt idx="18">
                  <c:v>117.67</c:v>
                </c:pt>
                <c:pt idx="19" formatCode="0.00">
                  <c:v>92.331089708403056</c:v>
                </c:pt>
                <c:pt idx="20">
                  <c:v>114.86</c:v>
                </c:pt>
                <c:pt idx="21" formatCode="0.00">
                  <c:v>100.71</c:v>
                </c:pt>
                <c:pt idx="22" formatCode="0.00">
                  <c:v>105.54843398721944</c:v>
                </c:pt>
                <c:pt idx="23" formatCode="0.00">
                  <c:v>98.61</c:v>
                </c:pt>
                <c:pt idx="24" formatCode="0.00">
                  <c:v>104.26</c:v>
                </c:pt>
                <c:pt idx="25" formatCode="0.00">
                  <c:v>82.3</c:v>
                </c:pt>
                <c:pt idx="26">
                  <c:v>487.14</c:v>
                </c:pt>
                <c:pt idx="27" formatCode="0.00">
                  <c:v>326.24</c:v>
                </c:pt>
                <c:pt idx="28" formatCode="0.00">
                  <c:v>274.01886688113143</c:v>
                </c:pt>
                <c:pt idx="29" formatCode="0.00">
                  <c:v>96.77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58-4DF8-A525-DAAAD217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63616"/>
        <c:axId val="98177024"/>
      </c:lineChart>
      <c:catAx>
        <c:axId val="8846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17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17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463616"/>
        <c:crosses val="autoZero"/>
        <c:crossBetween val="between"/>
      </c:valAx>
      <c:spPr>
        <a:gradFill rotWithShape="0">
          <a:gsLst>
            <a:gs pos="0">
              <a:schemeClr val="bg1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CCFFCC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Tasa de accidentes x 100 </a:t>
            </a:r>
          </a:p>
          <a:p>
            <a:pPr>
              <a:defRPr/>
            </a:pPr>
            <a:r>
              <a:rPr lang="en-US" sz="1600"/>
              <a:t>Año 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'Tasa por Actividad'!$L$12</c:f>
              <c:strCache>
                <c:ptCount val="1"/>
                <c:pt idx="0">
                  <c:v>Tasa de Accidentes x 100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por Actividad'!$B$13:$B$30</c:f>
              <c:strCache>
                <c:ptCount val="18"/>
                <c:pt idx="0">
                  <c:v>CONSTRUCCIÓN</c:v>
                </c:pt>
                <c:pt idx="1">
                  <c:v>ACTIVIDADES DE ATENCIÓN DE LA SALUD HUMANA Y DE ASISTENCIA SOCIAL</c:v>
                </c:pt>
                <c:pt idx="2">
                  <c:v>INDUSTRIAS MANUFACTURERAS</c:v>
                </c:pt>
                <c:pt idx="3">
                  <c:v>TRANSPORTE Y ALMACENAMIENTO</c:v>
                </c:pt>
                <c:pt idx="4">
                  <c:v>ENSEÑANZA</c:v>
                </c:pt>
                <c:pt idx="5">
                  <c:v>COMERCIO AL POR MAYOR Y AL POR MENOR; REPARACIÓN DE VEHÍCULOS AUTOMOTORES Y MOTOCICLETAS</c:v>
                </c:pt>
                <c:pt idx="6">
                  <c:v>ACTIVIDADES DE ALOJAMIENTO Y SERVICIOS DE COMIDA</c:v>
                </c:pt>
                <c:pt idx="7">
                  <c:v>ACTIVIDADES FINANCIERAS Y DE SEGUROS</c:v>
                </c:pt>
                <c:pt idx="8">
                  <c:v>ACTIVIDADES PROFESIONALES, CIENTÍFICAS Y TÉCNICAS</c:v>
                </c:pt>
                <c:pt idx="9">
                  <c:v>ACTIVIDADES DE SERVICIOS ADMINISTRATIVOS Y DE APOYO</c:v>
                </c:pt>
                <c:pt idx="10">
                  <c:v>OTRAS ACTIVIDADES DE SERVICIOS</c:v>
                </c:pt>
                <c:pt idx="11">
                  <c:v>ACTIVIDADES DE LOS HOGARES INDIVIDUALES EN CALIDAD DE EMPLEADORES; ACTIVIDADES NO DIFERENCIADAS DE LOS HOGARES INDIVIDUALES COMO PRODUCTORES DE BIENES Y SERVICIOS PARA USO PROPIO</c:v>
                </c:pt>
                <c:pt idx="12">
                  <c:v>AGRICULTURA, GANADERÍA, CAZA, SILVICULTURA Y PESCA</c:v>
                </c:pt>
                <c:pt idx="13">
                  <c:v>INFORMACIÓN Y COMUNICACIONES</c:v>
                </c:pt>
                <c:pt idx="14">
                  <c:v>ACTIVIDADES INMOBILIARIAS</c:v>
                </c:pt>
                <c:pt idx="15">
                  <c:v>ACTIVIDADES ARTÍSTICAS, DE ENTRETENIMIENTO Y RECREACIÓN</c:v>
                </c:pt>
                <c:pt idx="16">
                  <c:v>SUMINISTRO DE AGUA, EVACUACIÓN DE AGUAS RESIDUALES, GESTIÓN DE DESECHOS Y DESCONTAMINACIÓN</c:v>
                </c:pt>
                <c:pt idx="17">
                  <c:v>EXPLOTACIÓN DE MINAS Y CANTERAS</c:v>
                </c:pt>
              </c:strCache>
            </c:strRef>
          </c:cat>
          <c:val>
            <c:numRef>
              <c:f>'Tasa por Actividad'!$L$13:$L$30</c:f>
              <c:numCache>
                <c:formatCode>#,##0.00</c:formatCode>
                <c:ptCount val="18"/>
                <c:pt idx="0">
                  <c:v>6.8576007496337796</c:v>
                </c:pt>
                <c:pt idx="1">
                  <c:v>4.8505947052704093</c:v>
                </c:pt>
                <c:pt idx="2">
                  <c:v>7.4645593282548424</c:v>
                </c:pt>
                <c:pt idx="3">
                  <c:v>4.6943337068812419</c:v>
                </c:pt>
                <c:pt idx="4">
                  <c:v>2.2150543821319961</c:v>
                </c:pt>
                <c:pt idx="5">
                  <c:v>4.4136866082229078</c:v>
                </c:pt>
                <c:pt idx="6">
                  <c:v>6.2542865064425275</c:v>
                </c:pt>
                <c:pt idx="7">
                  <c:v>1.1303710030824079</c:v>
                </c:pt>
                <c:pt idx="8">
                  <c:v>2.2149620092639362</c:v>
                </c:pt>
                <c:pt idx="9">
                  <c:v>4.0715431687236103</c:v>
                </c:pt>
                <c:pt idx="10">
                  <c:v>3.6612899402673746</c:v>
                </c:pt>
                <c:pt idx="11">
                  <c:v>2.1142804466919509</c:v>
                </c:pt>
                <c:pt idx="12">
                  <c:v>12.997718958871001</c:v>
                </c:pt>
                <c:pt idx="13">
                  <c:v>1.7355312051633696</c:v>
                </c:pt>
                <c:pt idx="14">
                  <c:v>2.3145584177780441</c:v>
                </c:pt>
                <c:pt idx="15">
                  <c:v>7.1180449219946276</c:v>
                </c:pt>
                <c:pt idx="16">
                  <c:v>11.003211353191162</c:v>
                </c:pt>
                <c:pt idx="17">
                  <c:v>12.291824539685662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E-4612-BB55-741F05A5C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81440"/>
        <c:axId val="100382976"/>
      </c:barChart>
      <c:catAx>
        <c:axId val="100381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00382976"/>
        <c:crosses val="autoZero"/>
        <c:auto val="1"/>
        <c:lblAlgn val="ctr"/>
        <c:lblOffset val="100"/>
        <c:noMultiLvlLbl val="0"/>
      </c:catAx>
      <c:valAx>
        <c:axId val="1003829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0038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14" orientation="landscape" horizontalDpi="-2" verticalDpi="-2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Afiliados</a:t>
            </a:r>
            <a:r>
              <a:rPr lang="en-US" baseline="0"/>
              <a:t> por agrupaciones - actividad económica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'Tasa por Actividad'!$H$12</c:f>
              <c:strCache>
                <c:ptCount val="1"/>
                <c:pt idx="0">
                  <c:v> Total trabajadores afiliados SGRL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por Actividad'!$B$13:$B$29</c:f>
              <c:strCache>
                <c:ptCount val="17"/>
                <c:pt idx="0">
                  <c:v>CONSTRUCCIÓN</c:v>
                </c:pt>
                <c:pt idx="1">
                  <c:v>ACTIVIDADES DE ATENCIÓN DE LA SALUD HUMANA Y DE ASISTENCIA SOCIAL</c:v>
                </c:pt>
                <c:pt idx="2">
                  <c:v>INDUSTRIAS MANUFACTURERAS</c:v>
                </c:pt>
                <c:pt idx="3">
                  <c:v>TRANSPORTE Y ALMACENAMIENTO</c:v>
                </c:pt>
                <c:pt idx="4">
                  <c:v>ENSEÑANZA</c:v>
                </c:pt>
                <c:pt idx="5">
                  <c:v>COMERCIO AL POR MAYOR Y AL POR MENOR; REPARACIÓN DE VEHÍCULOS AUTOMOTORES Y MOTOCICLETAS</c:v>
                </c:pt>
                <c:pt idx="6">
                  <c:v>ACTIVIDADES DE ALOJAMIENTO Y SERVICIOS DE COMIDA</c:v>
                </c:pt>
                <c:pt idx="7">
                  <c:v>ACTIVIDADES FINANCIERAS Y DE SEGUROS</c:v>
                </c:pt>
                <c:pt idx="8">
                  <c:v>ACTIVIDADES PROFESIONALES, CIENTÍFICAS Y TÉCNICAS</c:v>
                </c:pt>
                <c:pt idx="9">
                  <c:v>ACTIVIDADES DE SERVICIOS ADMINISTRATIVOS Y DE APOYO</c:v>
                </c:pt>
                <c:pt idx="10">
                  <c:v>OTRAS ACTIVIDADES DE SERVICIOS</c:v>
                </c:pt>
                <c:pt idx="11">
                  <c:v>ACTIVIDADES DE LOS HOGARES INDIVIDUALES EN CALIDAD DE EMPLEADORES; ACTIVIDADES NO DIFERENCIADAS DE LOS HOGARES INDIVIDUALES COMO PRODUCTORES DE BIENES Y SERVICIOS PARA USO PROPIO</c:v>
                </c:pt>
                <c:pt idx="12">
                  <c:v>AGRICULTURA, GANADERÍA, CAZA, SILVICULTURA Y PESCA</c:v>
                </c:pt>
                <c:pt idx="13">
                  <c:v>INFORMACIÓN Y COMUNICACIONES</c:v>
                </c:pt>
                <c:pt idx="14">
                  <c:v>ACTIVIDADES INMOBILIARIAS</c:v>
                </c:pt>
                <c:pt idx="15">
                  <c:v>ACTIVIDADES ARTÍSTICAS, DE ENTRETENIMIENTO Y RECREACIÓN</c:v>
                </c:pt>
                <c:pt idx="16">
                  <c:v>SUMINISTRO DE AGUA, EVACUACIÓN DE AGUAS RESIDUALES, GESTIÓN DE DESECHOS Y DESCONTAMINACIÓN</c:v>
                </c:pt>
              </c:strCache>
            </c:strRef>
          </c:cat>
          <c:val>
            <c:numRef>
              <c:f>'Tasa por Actividad'!$H$13:$H$29</c:f>
              <c:numCache>
                <c:formatCode>#,##0</c:formatCode>
                <c:ptCount val="17"/>
                <c:pt idx="0">
                  <c:v>994619</c:v>
                </c:pt>
                <c:pt idx="1">
                  <c:v>785347</c:v>
                </c:pt>
                <c:pt idx="2">
                  <c:v>1288703</c:v>
                </c:pt>
                <c:pt idx="3">
                  <c:v>816495</c:v>
                </c:pt>
                <c:pt idx="4">
                  <c:v>590911</c:v>
                </c:pt>
                <c:pt idx="5">
                  <c:v>1378077</c:v>
                </c:pt>
                <c:pt idx="6">
                  <c:v>274116</c:v>
                </c:pt>
                <c:pt idx="7">
                  <c:v>430832</c:v>
                </c:pt>
                <c:pt idx="8">
                  <c:v>1023539</c:v>
                </c:pt>
                <c:pt idx="9">
                  <c:v>1475976</c:v>
                </c:pt>
                <c:pt idx="10">
                  <c:v>337504</c:v>
                </c:pt>
                <c:pt idx="11">
                  <c:v>151872</c:v>
                </c:pt>
                <c:pt idx="12">
                  <c:v>426998</c:v>
                </c:pt>
                <c:pt idx="13">
                  <c:v>441882</c:v>
                </c:pt>
                <c:pt idx="14">
                  <c:v>200427</c:v>
                </c:pt>
                <c:pt idx="15">
                  <c:v>114287</c:v>
                </c:pt>
                <c:pt idx="16">
                  <c:v>104006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5-41C9-96A6-6D6AA146B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86048"/>
        <c:axId val="99991936"/>
      </c:barChart>
      <c:catAx>
        <c:axId val="9998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ES"/>
          </a:p>
        </c:txPr>
        <c:crossAx val="99991936"/>
        <c:crosses val="autoZero"/>
        <c:auto val="1"/>
        <c:lblAlgn val="ctr"/>
        <c:lblOffset val="100"/>
        <c:noMultiLvlLbl val="0"/>
      </c:catAx>
      <c:valAx>
        <c:axId val="99991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998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% </a:t>
            </a:r>
            <a:r>
              <a:rPr lang="en-US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Empresas</a:t>
            </a:r>
            <a:r>
              <a:rPr lang="en-US" sz="1400"/>
              <a:t> </a:t>
            </a:r>
            <a:r>
              <a:rPr lang="en-US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por</a:t>
            </a:r>
            <a:r>
              <a:rPr lang="en-US" sz="1400" baseline="0"/>
              <a:t> </a:t>
            </a:r>
            <a:r>
              <a:rPr lang="en-US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agrupaciones</a:t>
            </a:r>
            <a:r>
              <a:rPr lang="en-US" sz="1400"/>
              <a:t> - </a:t>
            </a:r>
            <a:r>
              <a:rPr lang="en-US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actividad</a:t>
            </a:r>
            <a:r>
              <a:rPr lang="en-US" sz="1400"/>
              <a:t> </a:t>
            </a:r>
            <a:r>
              <a:rPr lang="en-US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económica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Año 2023</a:t>
            </a:r>
            <a:endParaRPr lang="es-CO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400"/>
          </a:p>
        </c:rich>
      </c:tx>
      <c:layout>
        <c:manualLayout>
          <c:xMode val="edge"/>
          <c:yMode val="edge"/>
          <c:x val="0.36952804064629535"/>
          <c:y val="5.5054976236078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190084037660507E-2"/>
          <c:y val="0.2533461820501513"/>
          <c:w val="0.8101447984139597"/>
          <c:h val="0.563651049494941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'Tasa por Actividad'!$D$12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por Actividad'!$B$13:$B$29</c:f>
              <c:strCache>
                <c:ptCount val="17"/>
                <c:pt idx="0">
                  <c:v>CONSTRUCCIÓN</c:v>
                </c:pt>
                <c:pt idx="1">
                  <c:v>ACTIVIDADES DE ATENCIÓN DE LA SALUD HUMANA Y DE ASISTENCIA SOCIAL</c:v>
                </c:pt>
                <c:pt idx="2">
                  <c:v>INDUSTRIAS MANUFACTURERAS</c:v>
                </c:pt>
                <c:pt idx="3">
                  <c:v>TRANSPORTE Y ALMACENAMIENTO</c:v>
                </c:pt>
                <c:pt idx="4">
                  <c:v>ENSEÑANZA</c:v>
                </c:pt>
                <c:pt idx="5">
                  <c:v>COMERCIO AL POR MAYOR Y AL POR MENOR; REPARACIÓN DE VEHÍCULOS AUTOMOTORES Y MOTOCICLETAS</c:v>
                </c:pt>
                <c:pt idx="6">
                  <c:v>ACTIVIDADES DE ALOJAMIENTO Y SERVICIOS DE COMIDA</c:v>
                </c:pt>
                <c:pt idx="7">
                  <c:v>ACTIVIDADES FINANCIERAS Y DE SEGUROS</c:v>
                </c:pt>
                <c:pt idx="8">
                  <c:v>ACTIVIDADES PROFESIONALES, CIENTÍFICAS Y TÉCNICAS</c:v>
                </c:pt>
                <c:pt idx="9">
                  <c:v>ACTIVIDADES DE SERVICIOS ADMINISTRATIVOS Y DE APOYO</c:v>
                </c:pt>
                <c:pt idx="10">
                  <c:v>OTRAS ACTIVIDADES DE SERVICIOS</c:v>
                </c:pt>
                <c:pt idx="11">
                  <c:v>ACTIVIDADES DE LOS HOGARES INDIVIDUALES EN CALIDAD DE EMPLEADORES; ACTIVIDADES NO DIFERENCIADAS DE LOS HOGARES INDIVIDUALES COMO PRODUCTORES DE BIENES Y SERVICIOS PARA USO PROPIO</c:v>
                </c:pt>
                <c:pt idx="12">
                  <c:v>AGRICULTURA, GANADERÍA, CAZA, SILVICULTURA Y PESCA</c:v>
                </c:pt>
                <c:pt idx="13">
                  <c:v>INFORMACIÓN Y COMUNICACIONES</c:v>
                </c:pt>
                <c:pt idx="14">
                  <c:v>ACTIVIDADES INMOBILIARIAS</c:v>
                </c:pt>
                <c:pt idx="15">
                  <c:v>ACTIVIDADES ARTÍSTICAS, DE ENTRETENIMIENTO Y RECREACIÓN</c:v>
                </c:pt>
                <c:pt idx="16">
                  <c:v>SUMINISTRO DE AGUA, EVACUACIÓN DE AGUAS RESIDUALES, GESTIÓN DE DESECHOS Y DESCONTAMINACIÓN</c:v>
                </c:pt>
              </c:strCache>
            </c:strRef>
          </c:cat>
          <c:val>
            <c:numRef>
              <c:f>'Tasa por Actividad'!$D$13:$D$29</c:f>
              <c:numCache>
                <c:formatCode>0.00%</c:formatCode>
                <c:ptCount val="17"/>
                <c:pt idx="0">
                  <c:v>0.11390026130550614</c:v>
                </c:pt>
                <c:pt idx="1">
                  <c:v>3.1879271749214809E-2</c:v>
                </c:pt>
                <c:pt idx="2">
                  <c:v>0.10424302263229124</c:v>
                </c:pt>
                <c:pt idx="3">
                  <c:v>4.5119034446364281E-2</c:v>
                </c:pt>
                <c:pt idx="4">
                  <c:v>1.690484904712862E-2</c:v>
                </c:pt>
                <c:pt idx="5">
                  <c:v>0.17366346914977826</c:v>
                </c:pt>
                <c:pt idx="6">
                  <c:v>2.8959799807638291E-2</c:v>
                </c:pt>
                <c:pt idx="7">
                  <c:v>1.5232323576225455E-2</c:v>
                </c:pt>
                <c:pt idx="8">
                  <c:v>0.1064236894294688</c:v>
                </c:pt>
                <c:pt idx="9">
                  <c:v>3.98061062074953E-2</c:v>
                </c:pt>
                <c:pt idx="10">
                  <c:v>1.6520976788921327E-2</c:v>
                </c:pt>
                <c:pt idx="11">
                  <c:v>0.18106173448977333</c:v>
                </c:pt>
                <c:pt idx="12">
                  <c:v>4.5238196566428628E-2</c:v>
                </c:pt>
                <c:pt idx="13">
                  <c:v>2.4240979853090129E-2</c:v>
                </c:pt>
                <c:pt idx="14">
                  <c:v>2.8008205163124432E-2</c:v>
                </c:pt>
                <c:pt idx="15">
                  <c:v>8.4860452645824647E-3</c:v>
                </c:pt>
                <c:pt idx="16">
                  <c:v>6.8339475856903321E-3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F-466F-A693-1ACBF9486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27776"/>
        <c:axId val="99629312"/>
      </c:barChart>
      <c:catAx>
        <c:axId val="9962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 algn="ctr">
              <a:defRPr lang="es-CO"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629312"/>
        <c:crosses val="autoZero"/>
        <c:auto val="1"/>
        <c:lblAlgn val="ctr"/>
        <c:lblOffset val="100"/>
        <c:noMultiLvlLbl val="0"/>
      </c:catAx>
      <c:valAx>
        <c:axId val="996293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962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de Enfermedades x 100.000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Año 2023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0455986676721351"/>
          <c:y val="1.01975780752071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76828648089366E-2"/>
          <c:y val="0.12001927101368574"/>
          <c:w val="0.93579386359340033"/>
          <c:h val="0.8104205999106705"/>
        </c:manualLayout>
      </c:layout>
      <c:barChart>
        <c:barDir val="col"/>
        <c:grouping val="clustered"/>
        <c:varyColors val="0"/>
        <c:ser>
          <c:idx val="11"/>
          <c:order val="0"/>
          <c:tx>
            <c:strRef>
              <c:f>'Tasa por Actividad'!$O$12</c:f>
              <c:strCache>
                <c:ptCount val="1"/>
                <c:pt idx="0">
                  <c:v>Tasa de Enfermedades x 100.000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por Actividad'!$B$13:$B$30</c:f>
              <c:strCache>
                <c:ptCount val="18"/>
                <c:pt idx="0">
                  <c:v>CONSTRUCCIÓN</c:v>
                </c:pt>
                <c:pt idx="1">
                  <c:v>ACTIVIDADES DE ATENCIÓN DE LA SALUD HUMANA Y DE ASISTENCIA SOCIAL</c:v>
                </c:pt>
                <c:pt idx="2">
                  <c:v>INDUSTRIAS MANUFACTURERAS</c:v>
                </c:pt>
                <c:pt idx="3">
                  <c:v>TRANSPORTE Y ALMACENAMIENTO</c:v>
                </c:pt>
                <c:pt idx="4">
                  <c:v>ENSEÑANZA</c:v>
                </c:pt>
                <c:pt idx="5">
                  <c:v>COMERCIO AL POR MAYOR Y AL POR MENOR; REPARACIÓN DE VEHÍCULOS AUTOMOTORES Y MOTOCICLETAS</c:v>
                </c:pt>
                <c:pt idx="6">
                  <c:v>ACTIVIDADES DE ALOJAMIENTO Y SERVICIOS DE COMIDA</c:v>
                </c:pt>
                <c:pt idx="7">
                  <c:v>ACTIVIDADES FINANCIERAS Y DE SEGUROS</c:v>
                </c:pt>
                <c:pt idx="8">
                  <c:v>ACTIVIDADES PROFESIONALES, CIENTÍFICAS Y TÉCNICAS</c:v>
                </c:pt>
                <c:pt idx="9">
                  <c:v>ACTIVIDADES DE SERVICIOS ADMINISTRATIVOS Y DE APOYO</c:v>
                </c:pt>
                <c:pt idx="10">
                  <c:v>OTRAS ACTIVIDADES DE SERVICIOS</c:v>
                </c:pt>
                <c:pt idx="11">
                  <c:v>ACTIVIDADES DE LOS HOGARES INDIVIDUALES EN CALIDAD DE EMPLEADORES; ACTIVIDADES NO DIFERENCIADAS DE LOS HOGARES INDIVIDUALES COMO PRODUCTORES DE BIENES Y SERVICIOS PARA USO PROPIO</c:v>
                </c:pt>
                <c:pt idx="12">
                  <c:v>AGRICULTURA, GANADERÍA, CAZA, SILVICULTURA Y PESCA</c:v>
                </c:pt>
                <c:pt idx="13">
                  <c:v>INFORMACIÓN Y COMUNICACIONES</c:v>
                </c:pt>
                <c:pt idx="14">
                  <c:v>ACTIVIDADES INMOBILIARIAS</c:v>
                </c:pt>
                <c:pt idx="15">
                  <c:v>ACTIVIDADES ARTÍSTICAS, DE ENTRETENIMIENTO Y RECREACIÓN</c:v>
                </c:pt>
                <c:pt idx="16">
                  <c:v>SUMINISTRO DE AGUA, EVACUACIÓN DE AGUAS RESIDUALES, GESTIÓN DE DESECHOS Y DESCONTAMINACIÓN</c:v>
                </c:pt>
                <c:pt idx="17">
                  <c:v>EXPLOTACIÓN DE MINAS Y CANTERAS</c:v>
                </c:pt>
              </c:strCache>
            </c:strRef>
          </c:cat>
          <c:val>
            <c:numRef>
              <c:f>'Tasa por Actividad'!$O$13:$O$30</c:f>
              <c:numCache>
                <c:formatCode>#,##0.00</c:formatCode>
                <c:ptCount val="18"/>
                <c:pt idx="0">
                  <c:v>31.871500544429573</c:v>
                </c:pt>
                <c:pt idx="1">
                  <c:v>335.2658124370501</c:v>
                </c:pt>
                <c:pt idx="2">
                  <c:v>199.19252147314006</c:v>
                </c:pt>
                <c:pt idx="3">
                  <c:v>49.479788608625903</c:v>
                </c:pt>
                <c:pt idx="4">
                  <c:v>44.507548514074031</c:v>
                </c:pt>
                <c:pt idx="5">
                  <c:v>56.455481079794524</c:v>
                </c:pt>
                <c:pt idx="6">
                  <c:v>89.01341038100658</c:v>
                </c:pt>
                <c:pt idx="7">
                  <c:v>37.369554722026216</c:v>
                </c:pt>
                <c:pt idx="8">
                  <c:v>38.689292738234691</c:v>
                </c:pt>
                <c:pt idx="9">
                  <c:v>69.039062965793477</c:v>
                </c:pt>
                <c:pt idx="10">
                  <c:v>81.184223001801456</c:v>
                </c:pt>
                <c:pt idx="11">
                  <c:v>28.971765697429412</c:v>
                </c:pt>
                <c:pt idx="12">
                  <c:v>216.16026304572856</c:v>
                </c:pt>
                <c:pt idx="13">
                  <c:v>40.055942536695319</c:v>
                </c:pt>
                <c:pt idx="14">
                  <c:v>33.428629875216409</c:v>
                </c:pt>
                <c:pt idx="15">
                  <c:v>160.99818877037632</c:v>
                </c:pt>
                <c:pt idx="16">
                  <c:v>149.9913466530777</c:v>
                </c:pt>
                <c:pt idx="17">
                  <c:v>203.04157435313036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6-463D-8FB7-3063CB904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46464"/>
        <c:axId val="99795712"/>
      </c:barChart>
      <c:catAx>
        <c:axId val="9964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 algn="ctr">
              <a:defRPr lang="es-CO"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95712"/>
        <c:crosses val="autoZero"/>
        <c:auto val="1"/>
        <c:lblAlgn val="ctr"/>
        <c:lblOffset val="100"/>
        <c:noMultiLvlLbl val="0"/>
      </c:catAx>
      <c:valAx>
        <c:axId val="9979571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9646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14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de Muertes x 100.000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Año 2023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6"/>
          <c:order val="0"/>
          <c:tx>
            <c:strRef>
              <c:f>'Tasa por Actividad'!$U$12</c:f>
              <c:strCache>
                <c:ptCount val="1"/>
                <c:pt idx="0">
                  <c:v>Tasa de Muertes x 100.000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por Actividad'!$B$13:$B$30</c:f>
              <c:strCache>
                <c:ptCount val="18"/>
                <c:pt idx="0">
                  <c:v>CONSTRUCCIÓN</c:v>
                </c:pt>
                <c:pt idx="1">
                  <c:v>ACTIVIDADES DE ATENCIÓN DE LA SALUD HUMANA Y DE ASISTENCIA SOCIAL</c:v>
                </c:pt>
                <c:pt idx="2">
                  <c:v>INDUSTRIAS MANUFACTURERAS</c:v>
                </c:pt>
                <c:pt idx="3">
                  <c:v>TRANSPORTE Y ALMACENAMIENTO</c:v>
                </c:pt>
                <c:pt idx="4">
                  <c:v>ENSEÑANZA</c:v>
                </c:pt>
                <c:pt idx="5">
                  <c:v>COMERCIO AL POR MAYOR Y AL POR MENOR; REPARACIÓN DE VEHÍCULOS AUTOMOTORES Y MOTOCICLETAS</c:v>
                </c:pt>
                <c:pt idx="6">
                  <c:v>ACTIVIDADES DE ALOJAMIENTO Y SERVICIOS DE COMIDA</c:v>
                </c:pt>
                <c:pt idx="7">
                  <c:v>ACTIVIDADES FINANCIERAS Y DE SEGUROS</c:v>
                </c:pt>
                <c:pt idx="8">
                  <c:v>ACTIVIDADES PROFESIONALES, CIENTÍFICAS Y TÉCNICAS</c:v>
                </c:pt>
                <c:pt idx="9">
                  <c:v>ACTIVIDADES DE SERVICIOS ADMINISTRATIVOS Y DE APOYO</c:v>
                </c:pt>
                <c:pt idx="10">
                  <c:v>OTRAS ACTIVIDADES DE SERVICIOS</c:v>
                </c:pt>
                <c:pt idx="11">
                  <c:v>ACTIVIDADES DE LOS HOGARES INDIVIDUALES EN CALIDAD DE EMPLEADORES; ACTIVIDADES NO DIFERENCIADAS DE LOS HOGARES INDIVIDUALES COMO PRODUCTORES DE BIENES Y SERVICIOS PARA USO PROPIO</c:v>
                </c:pt>
                <c:pt idx="12">
                  <c:v>AGRICULTURA, GANADERÍA, CAZA, SILVICULTURA Y PESCA</c:v>
                </c:pt>
                <c:pt idx="13">
                  <c:v>INFORMACIÓN Y COMUNICACIONES</c:v>
                </c:pt>
                <c:pt idx="14">
                  <c:v>ACTIVIDADES INMOBILIARIAS</c:v>
                </c:pt>
                <c:pt idx="15">
                  <c:v>ACTIVIDADES ARTÍSTICAS, DE ENTRETENIMIENTO Y RECREACIÓN</c:v>
                </c:pt>
                <c:pt idx="16">
                  <c:v>SUMINISTRO DE AGUA, EVACUACIÓN DE AGUAS RESIDUALES, GESTIÓN DE DESECHOS Y DESCONTAMINACIÓN</c:v>
                </c:pt>
                <c:pt idx="17">
                  <c:v>EXPLOTACIÓN DE MINAS Y CANTERAS</c:v>
                </c:pt>
              </c:strCache>
            </c:strRef>
          </c:cat>
          <c:val>
            <c:numRef>
              <c:f>'Tasa por Actividad'!$U$13:$U$30</c:f>
              <c:numCache>
                <c:formatCode>0.00</c:formatCode>
                <c:ptCount val="18"/>
                <c:pt idx="0">
                  <c:v>8.948149995123762</c:v>
                </c:pt>
                <c:pt idx="1">
                  <c:v>36.035026555140597</c:v>
                </c:pt>
                <c:pt idx="2">
                  <c:v>4.5006491022369</c:v>
                </c:pt>
                <c:pt idx="3">
                  <c:v>7.4709581810053942</c:v>
                </c:pt>
                <c:pt idx="4">
                  <c:v>0.67692088994789401</c:v>
                </c:pt>
                <c:pt idx="5">
                  <c:v>1.8866870283735961</c:v>
                </c:pt>
                <c:pt idx="6">
                  <c:v>0.72961811787710307</c:v>
                </c:pt>
                <c:pt idx="7">
                  <c:v>0</c:v>
                </c:pt>
                <c:pt idx="8">
                  <c:v>1.4655035128119203</c:v>
                </c:pt>
                <c:pt idx="9">
                  <c:v>2.7778229456305521</c:v>
                </c:pt>
                <c:pt idx="10">
                  <c:v>3.8518062008153975</c:v>
                </c:pt>
                <c:pt idx="11">
                  <c:v>4.609144542772861</c:v>
                </c:pt>
                <c:pt idx="12">
                  <c:v>6.0890214942458742</c:v>
                </c:pt>
                <c:pt idx="13">
                  <c:v>1.3578285605659428</c:v>
                </c:pt>
                <c:pt idx="14">
                  <c:v>2.4946738712848067</c:v>
                </c:pt>
                <c:pt idx="15">
                  <c:v>0.87499015636074085</c:v>
                </c:pt>
                <c:pt idx="16">
                  <c:v>7.6918639309270613</c:v>
                </c:pt>
                <c:pt idx="17">
                  <c:v>50.905010094232118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E03-A180-EECCC2B0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29952"/>
        <c:axId val="100031488"/>
      </c:barChart>
      <c:catAx>
        <c:axId val="10002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00031488"/>
        <c:crosses val="autoZero"/>
        <c:auto val="1"/>
        <c:lblAlgn val="ctr"/>
        <c:lblOffset val="100"/>
        <c:noMultiLvlLbl val="0"/>
      </c:catAx>
      <c:valAx>
        <c:axId val="100031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002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763501821130881E-2"/>
          <c:y val="0.25284879926867582"/>
          <c:w val="0.82637166490201086"/>
          <c:h val="0.56722799328656015"/>
        </c:manualLayout>
      </c:layout>
      <c:lineChart>
        <c:grouping val="stacked"/>
        <c:varyColors val="0"/>
        <c:ser>
          <c:idx val="1"/>
          <c:order val="0"/>
          <c:tx>
            <c:strRef>
              <c:f>'Afiliados vs Poblaciòn Ocupada'!$C$20</c:f>
              <c:strCache>
                <c:ptCount val="1"/>
                <c:pt idx="0">
                  <c:v>% Cobertura SGRL frente a PO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4452215513258485E-2"/>
                  <c:y val="-4.293085934396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C8-43F8-B459-F2AB1FAF0916}"/>
                </c:ext>
              </c:extLst>
            </c:dLbl>
            <c:dLbl>
              <c:idx val="1"/>
              <c:layout>
                <c:manualLayout>
                  <c:x val="-6.0217564638577244E-3"/>
                  <c:y val="-4.2930859343969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C8-43F8-B459-F2AB1FAF0916}"/>
                </c:ext>
              </c:extLst>
            </c:dLbl>
            <c:dLbl>
              <c:idx val="2"/>
              <c:layout>
                <c:manualLayout>
                  <c:x val="-9.6348103421723449E-3"/>
                  <c:y val="-4.024768063497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C8-43F8-B459-F2AB1FAF0916}"/>
                </c:ext>
              </c:extLst>
            </c:dLbl>
            <c:dLbl>
              <c:idx val="3"/>
              <c:layout>
                <c:manualLayout>
                  <c:x val="-1.3247864220486944E-2"/>
                  <c:y val="-2.9514965798978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C8-43F8-B459-F2AB1FAF0916}"/>
                </c:ext>
              </c:extLst>
            </c:dLbl>
            <c:dLbl>
              <c:idx val="4"/>
              <c:layout>
                <c:manualLayout>
                  <c:x val="-1.5656566806030024E-2"/>
                  <c:y val="-4.5614038052967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C8-43F8-B459-F2AB1FAF0916}"/>
                </c:ext>
              </c:extLst>
            </c:dLbl>
            <c:dLbl>
              <c:idx val="5"/>
              <c:layout>
                <c:manualLayout>
                  <c:x val="-1.2043512927715404E-2"/>
                  <c:y val="-4.024768063497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C8-43F8-B459-F2AB1FAF0916}"/>
                </c:ext>
              </c:extLst>
            </c:dLbl>
            <c:dLbl>
              <c:idx val="6"/>
              <c:layout>
                <c:manualLayout>
                  <c:x val="-1.0839161634943865E-2"/>
                  <c:y val="-3.7564501925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C8-43F8-B459-F2AB1FAF0916}"/>
                </c:ext>
              </c:extLst>
            </c:dLbl>
            <c:dLbl>
              <c:idx val="7"/>
              <c:layout>
                <c:manualLayout>
                  <c:x val="-9.6348103421723241E-3"/>
                  <c:y val="-3.488132321697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C8-43F8-B459-F2AB1FAF0916}"/>
                </c:ext>
              </c:extLst>
            </c:dLbl>
            <c:dLbl>
              <c:idx val="8"/>
              <c:layout>
                <c:manualLayout>
                  <c:x val="-7.2261077566292426E-3"/>
                  <c:y val="-4.2930859343969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C8-43F8-B459-F2AB1FAF0916}"/>
                </c:ext>
              </c:extLst>
            </c:dLbl>
            <c:dLbl>
              <c:idx val="9"/>
              <c:layout>
                <c:manualLayout>
                  <c:x val="-1.0839161634943865E-2"/>
                  <c:y val="-5.3663574179961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C8-43F8-B459-F2AB1FAF0916}"/>
                </c:ext>
              </c:extLst>
            </c:dLbl>
            <c:dLbl>
              <c:idx val="10"/>
              <c:layout>
                <c:manualLayout>
                  <c:x val="-6.0217564638577019E-3"/>
                  <c:y val="-3.4881323216974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C8-43F8-B459-F2AB1FAF0916}"/>
                </c:ext>
              </c:extLst>
            </c:dLbl>
            <c:dLbl>
              <c:idx val="11"/>
              <c:layout>
                <c:manualLayout>
                  <c:x val="-9.6348103421723241E-3"/>
                  <c:y val="-4.0247680634971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C8-43F8-B459-F2AB1FAF0916}"/>
                </c:ext>
              </c:extLst>
            </c:dLbl>
            <c:dLbl>
              <c:idx val="12"/>
              <c:layout>
                <c:manualLayout>
                  <c:x val="-1.2043512927715492E-2"/>
                  <c:y val="-4.0247680634971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C8-43F8-B459-F2AB1FAF0916}"/>
                </c:ext>
              </c:extLst>
            </c:dLbl>
            <c:dLbl>
              <c:idx val="13"/>
              <c:layout>
                <c:manualLayout>
                  <c:x val="-1.8065269391573106E-2"/>
                  <c:y val="-4.561403805296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CC8-43F8-B459-F2AB1FAF0916}"/>
                </c:ext>
              </c:extLst>
            </c:dLbl>
            <c:dLbl>
              <c:idx val="14"/>
              <c:layout>
                <c:manualLayout>
                  <c:x val="-1.0839161634943952E-2"/>
                  <c:y val="-3.7564501925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C8-43F8-B459-F2AB1FAF0916}"/>
                </c:ext>
              </c:extLst>
            </c:dLbl>
            <c:dLbl>
              <c:idx val="15"/>
              <c:layout>
                <c:manualLayout>
                  <c:x val="-7.2261077566293311E-3"/>
                  <c:y val="-4.2930859343969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CC8-43F8-B459-F2AB1FAF0916}"/>
                </c:ext>
              </c:extLst>
            </c:dLbl>
            <c:dLbl>
              <c:idx val="16"/>
              <c:layout>
                <c:manualLayout>
                  <c:x val="-1.0839161634943865E-2"/>
                  <c:y val="-4.024768063497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CC8-43F8-B459-F2AB1FAF0916}"/>
                </c:ext>
              </c:extLst>
            </c:dLbl>
            <c:dLbl>
              <c:idx val="17"/>
              <c:layout>
                <c:manualLayout>
                  <c:x val="-1.2043512927715492E-2"/>
                  <c:y val="-4.0247680634971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CC8-43F8-B459-F2AB1FAF0916}"/>
                </c:ext>
              </c:extLst>
            </c:dLbl>
            <c:dLbl>
              <c:idx val="18"/>
              <c:layout>
                <c:manualLayout>
                  <c:x val="-1.6860918098801567E-2"/>
                  <c:y val="-4.561403805296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CC8-43F8-B459-F2AB1FAF0916}"/>
                </c:ext>
              </c:extLst>
            </c:dLbl>
            <c:dLbl>
              <c:idx val="19"/>
              <c:layout>
                <c:manualLayout>
                  <c:x val="-9.6348103421723241E-3"/>
                  <c:y val="-3.488132321697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CC8-43F8-B459-F2AB1FAF0916}"/>
                </c:ext>
              </c:extLst>
            </c:dLbl>
            <c:dLbl>
              <c:idx val="20"/>
              <c:layout>
                <c:manualLayout>
                  <c:x val="-2.2882674562659269E-2"/>
                  <c:y val="-4.561403805296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71-433B-B587-6454C316C4C1}"/>
                </c:ext>
              </c:extLst>
            </c:dLbl>
            <c:dLbl>
              <c:idx val="21"/>
              <c:layout>
                <c:manualLayout>
                  <c:x val="-2.0473971977116364E-2"/>
                  <c:y val="-3.219814450797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71-433B-B587-6454C316C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'Afiliados vs Poblaciòn Ocupada'!$M$13:$Z$13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'Afiliados vs Poblaciòn Ocupada'!$M$20:$Z$20</c:f>
              <c:numCache>
                <c:formatCode>0.00%</c:formatCode>
                <c:ptCount val="14"/>
                <c:pt idx="0">
                  <c:v>0.34927081344274974</c:v>
                </c:pt>
                <c:pt idx="1">
                  <c:v>0.37803176917839776</c:v>
                </c:pt>
                <c:pt idx="2">
                  <c:v>0.38466662671177293</c:v>
                </c:pt>
                <c:pt idx="3">
                  <c:v>0.3967071757460171</c:v>
                </c:pt>
                <c:pt idx="4">
                  <c:v>0.41334237762958115</c:v>
                </c:pt>
                <c:pt idx="5">
                  <c:v>0.42680866565054881</c:v>
                </c:pt>
                <c:pt idx="6">
                  <c:v>0.4283080133016316</c:v>
                </c:pt>
                <c:pt idx="7">
                  <c:v>0.43219260001463183</c:v>
                </c:pt>
                <c:pt idx="8">
                  <c:v>0.43500330152748579</c:v>
                </c:pt>
                <c:pt idx="9">
                  <c:v>0.46257149924453211</c:v>
                </c:pt>
                <c:pt idx="10">
                  <c:v>0.48849856493340615</c:v>
                </c:pt>
                <c:pt idx="11">
                  <c:v>0.51760125895375586</c:v>
                </c:pt>
                <c:pt idx="12">
                  <c:v>0.52555777845528007</c:v>
                </c:pt>
                <c:pt idx="13">
                  <c:v>0.56143971549037341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C8-43F8-B459-F2AB1FAF0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753984"/>
        <c:axId val="99755520"/>
      </c:lineChart>
      <c:catAx>
        <c:axId val="997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99755520"/>
        <c:crosses val="autoZero"/>
        <c:auto val="1"/>
        <c:lblAlgn val="ctr"/>
        <c:lblOffset val="100"/>
        <c:noMultiLvlLbl val="0"/>
      </c:catAx>
      <c:valAx>
        <c:axId val="997555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9753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234952436658708"/>
          <c:y val="0.87777909706599688"/>
          <c:w val="0.38710325633830173"/>
          <c:h val="9.7039376387013251E-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0223984505665"/>
          <c:y val="2.0347716302633028E-2"/>
          <c:w val="0.87548687688342453"/>
          <c:h val="0.75430639922326193"/>
        </c:manualLayout>
      </c:layout>
      <c:lineChart>
        <c:grouping val="standard"/>
        <c:varyColors val="0"/>
        <c:ser>
          <c:idx val="0"/>
          <c:order val="0"/>
          <c:tx>
            <c:strRef>
              <c:f>'Afiliados vs Poblaciòn Ocupada'!$C$14</c:f>
              <c:strCache>
                <c:ptCount val="1"/>
                <c:pt idx="0">
                  <c:v>Población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0598005664820188E-2"/>
                  <c:y val="-6.3346967063777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70-4523-8CFA-A37AA4C8EF5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70-4523-8CFA-A37AA4C8EF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70-4523-8CFA-A37AA4C8EF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70-4523-8CFA-A37AA4C8EF5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70-4523-8CFA-A37AA4C8EF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70-4523-8CFA-A37AA4C8EF5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70-4523-8CFA-A37AA4C8EF5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70-4523-8CFA-A37AA4C8EF5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70-4523-8CFA-A37AA4C8EF5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70-4523-8CFA-A37AA4C8EF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70-4523-8CFA-A37AA4C8EF5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70-4523-8CFA-A37AA4C8EF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70-4523-8CFA-A37AA4C8EF5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70-4523-8CFA-A37AA4C8EF5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70-4523-8CFA-A37AA4C8EF5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70-4523-8CFA-A37AA4C8EF5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70-4523-8CFA-A37AA4C8EF5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70-4523-8CFA-A37AA4C8EF5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70-4523-8CFA-A37AA4C8EF5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70-4523-8CFA-A37AA4C8EF5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C-4326-ABA0-B04B9BEFCB6A}"/>
                </c:ext>
              </c:extLst>
            </c:dLbl>
            <c:dLbl>
              <c:idx val="21"/>
              <c:layout>
                <c:manualLayout>
                  <c:x val="0"/>
                  <c:y val="-7.460829310965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1C-4326-ABA0-B04B9BEFC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'Afiliados vs Poblaciòn Ocupada'!$D$13:$Y$13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'Afiliados vs Poblaciòn Ocupada'!$D$14:$Y$14</c:f>
              <c:numCache>
                <c:formatCode>#,##0</c:formatCode>
                <c:ptCount val="22"/>
                <c:pt idx="0">
                  <c:v>39904244</c:v>
                </c:pt>
                <c:pt idx="1">
                  <c:v>40407936</c:v>
                </c:pt>
                <c:pt idx="2">
                  <c:v>40910660</c:v>
                </c:pt>
                <c:pt idx="3">
                  <c:v>41413827</c:v>
                </c:pt>
                <c:pt idx="4">
                  <c:v>41915502</c:v>
                </c:pt>
                <c:pt idx="5">
                  <c:v>42416045</c:v>
                </c:pt>
                <c:pt idx="6">
                  <c:v>42921330</c:v>
                </c:pt>
                <c:pt idx="7">
                  <c:v>43429180</c:v>
                </c:pt>
                <c:pt idx="8">
                  <c:v>43940061</c:v>
                </c:pt>
                <c:pt idx="9">
                  <c:v>44454553</c:v>
                </c:pt>
                <c:pt idx="10">
                  <c:v>44972418</c:v>
                </c:pt>
                <c:pt idx="11">
                  <c:v>45492006</c:v>
                </c:pt>
                <c:pt idx="12">
                  <c:v>46013318</c:v>
                </c:pt>
                <c:pt idx="13">
                  <c:v>46535302</c:v>
                </c:pt>
                <c:pt idx="14">
                  <c:v>47059030</c:v>
                </c:pt>
                <c:pt idx="15">
                  <c:v>47584053</c:v>
                </c:pt>
                <c:pt idx="16">
                  <c:v>48107739</c:v>
                </c:pt>
                <c:pt idx="17">
                  <c:v>48629434</c:v>
                </c:pt>
                <c:pt idx="18">
                  <c:v>49147815</c:v>
                </c:pt>
                <c:pt idx="19">
                  <c:v>49662998</c:v>
                </c:pt>
                <c:pt idx="20">
                  <c:v>50207338</c:v>
                </c:pt>
                <c:pt idx="21">
                  <c:v>50739074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0-4523-8CFA-A37AA4C8EF51}"/>
            </c:ext>
          </c:extLst>
        </c:ser>
        <c:ser>
          <c:idx val="1"/>
          <c:order val="1"/>
          <c:tx>
            <c:strRef>
              <c:f>'Afiliados vs Poblaciòn Ocupada'!$C$15</c:f>
              <c:strCache>
                <c:ptCount val="1"/>
                <c:pt idx="0">
                  <c:v>Población en edad de trabajar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81353191023605E-2"/>
                  <c:y val="-4.6158690879297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70-4523-8CFA-A37AA4C8EF5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70-4523-8CFA-A37AA4C8EF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70-4523-8CFA-A37AA4C8EF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70-4523-8CFA-A37AA4C8EF5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70-4523-8CFA-A37AA4C8EF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70-4523-8CFA-A37AA4C8EF5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70-4523-8CFA-A37AA4C8EF5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70-4523-8CFA-A37AA4C8EF5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E70-4523-8CFA-A37AA4C8EF5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70-4523-8CFA-A37AA4C8EF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70-4523-8CFA-A37AA4C8EF5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70-4523-8CFA-A37AA4C8EF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E70-4523-8CFA-A37AA4C8EF5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E70-4523-8CFA-A37AA4C8EF5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E70-4523-8CFA-A37AA4C8EF5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E70-4523-8CFA-A37AA4C8EF5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E70-4523-8CFA-A37AA4C8EF5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E70-4523-8CFA-A37AA4C8EF5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E70-4523-8CFA-A37AA4C8EF5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70-4523-8CFA-A37AA4C8EF5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C-4326-ABA0-B04B9BEFCB6A}"/>
                </c:ext>
              </c:extLst>
            </c:dLbl>
            <c:dLbl>
              <c:idx val="21"/>
              <c:layout>
                <c:manualLayout>
                  <c:x val="0"/>
                  <c:y val="-4.069543260526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C-4326-ABA0-B04B9BEFC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'Afiliados vs Poblaciòn Ocupada'!$D$13:$Y$13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'Afiliados vs Poblaciòn Ocupada'!$D$15:$Y$15</c:f>
              <c:numCache>
                <c:formatCode>#,##0</c:formatCode>
                <c:ptCount val="22"/>
                <c:pt idx="0">
                  <c:v>29963142</c:v>
                </c:pt>
                <c:pt idx="1">
                  <c:v>30514603</c:v>
                </c:pt>
                <c:pt idx="2">
                  <c:v>31073672</c:v>
                </c:pt>
                <c:pt idx="3">
                  <c:v>31634447</c:v>
                </c:pt>
                <c:pt idx="4">
                  <c:v>32187726</c:v>
                </c:pt>
                <c:pt idx="5">
                  <c:v>32736500</c:v>
                </c:pt>
                <c:pt idx="6">
                  <c:v>33295185</c:v>
                </c:pt>
                <c:pt idx="7">
                  <c:v>33853251</c:v>
                </c:pt>
                <c:pt idx="8">
                  <c:v>34408924</c:v>
                </c:pt>
                <c:pt idx="9">
                  <c:v>34956142</c:v>
                </c:pt>
                <c:pt idx="10">
                  <c:v>35493578</c:v>
                </c:pt>
                <c:pt idx="11">
                  <c:v>36023123</c:v>
                </c:pt>
                <c:pt idx="12">
                  <c:v>36545569</c:v>
                </c:pt>
                <c:pt idx="13">
                  <c:v>37063884</c:v>
                </c:pt>
                <c:pt idx="14">
                  <c:v>37576942</c:v>
                </c:pt>
                <c:pt idx="15">
                  <c:v>38082812</c:v>
                </c:pt>
                <c:pt idx="16">
                  <c:v>38584742</c:v>
                </c:pt>
                <c:pt idx="17">
                  <c:v>39084443</c:v>
                </c:pt>
                <c:pt idx="18">
                  <c:v>39584161</c:v>
                </c:pt>
                <c:pt idx="19">
                  <c:v>40083690</c:v>
                </c:pt>
                <c:pt idx="20">
                  <c:v>38701474</c:v>
                </c:pt>
                <c:pt idx="21">
                  <c:v>39244838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0-4523-8CFA-A37AA4C8EF51}"/>
            </c:ext>
          </c:extLst>
        </c:ser>
        <c:ser>
          <c:idx val="2"/>
          <c:order val="2"/>
          <c:tx>
            <c:strRef>
              <c:f>'Afiliados vs Poblaciòn Ocupada'!$C$16</c:f>
              <c:strCache>
                <c:ptCount val="1"/>
                <c:pt idx="0">
                  <c:v>Fuerza de trabajo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043420210728282E-2"/>
                  <c:y val="-5.6049838924860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E70-4523-8CFA-A37AA4C8EF5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E70-4523-8CFA-A37AA4C8EF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E70-4523-8CFA-A37AA4C8EF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E70-4523-8CFA-A37AA4C8EF5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E70-4523-8CFA-A37AA4C8EF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E70-4523-8CFA-A37AA4C8EF5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E70-4523-8CFA-A37AA4C8EF5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E70-4523-8CFA-A37AA4C8EF5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E70-4523-8CFA-A37AA4C8EF5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E70-4523-8CFA-A37AA4C8EF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E70-4523-8CFA-A37AA4C8EF5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E70-4523-8CFA-A37AA4C8EF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E70-4523-8CFA-A37AA4C8EF5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E70-4523-8CFA-A37AA4C8EF5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E70-4523-8CFA-A37AA4C8EF5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E70-4523-8CFA-A37AA4C8EF5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E70-4523-8CFA-A37AA4C8EF5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E70-4523-8CFA-A37AA4C8EF5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E70-4523-8CFA-A37AA4C8EF5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E70-4523-8CFA-A37AA4C8EF5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1C-4326-ABA0-B04B9BEFCB6A}"/>
                </c:ext>
              </c:extLst>
            </c:dLbl>
            <c:dLbl>
              <c:idx val="21"/>
              <c:layout>
                <c:manualLayout>
                  <c:x val="0"/>
                  <c:y val="-4.408671865570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C-4326-ABA0-B04B9BEFC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'Afiliados vs Poblaciòn Ocupada'!$D$13:$Y$13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'Afiliados vs Poblaciòn Ocupada'!$D$16:$Y$16</c:f>
              <c:numCache>
                <c:formatCode>#,##0</c:formatCode>
                <c:ptCount val="22"/>
                <c:pt idx="0">
                  <c:v>19207819</c:v>
                </c:pt>
                <c:pt idx="1">
                  <c:v>18925888</c:v>
                </c:pt>
                <c:pt idx="2">
                  <c:v>19541897</c:v>
                </c:pt>
                <c:pt idx="3">
                  <c:v>19267819</c:v>
                </c:pt>
                <c:pt idx="4">
                  <c:v>19801565</c:v>
                </c:pt>
                <c:pt idx="5">
                  <c:v>18881349</c:v>
                </c:pt>
                <c:pt idx="6">
                  <c:v>19373536</c:v>
                </c:pt>
                <c:pt idx="7">
                  <c:v>19775591</c:v>
                </c:pt>
                <c:pt idx="8">
                  <c:v>21532731</c:v>
                </c:pt>
                <c:pt idx="9">
                  <c:v>21995577</c:v>
                </c:pt>
                <c:pt idx="10">
                  <c:v>23031379</c:v>
                </c:pt>
                <c:pt idx="11">
                  <c:v>23262117</c:v>
                </c:pt>
                <c:pt idx="12">
                  <c:v>23573864</c:v>
                </c:pt>
                <c:pt idx="13">
                  <c:v>23908478</c:v>
                </c:pt>
                <c:pt idx="14">
                  <c:v>24469115</c:v>
                </c:pt>
                <c:pt idx="15">
                  <c:v>24612845</c:v>
                </c:pt>
                <c:pt idx="16">
                  <c:v>24787801</c:v>
                </c:pt>
                <c:pt idx="17">
                  <c:v>25424556</c:v>
                </c:pt>
                <c:pt idx="18">
                  <c:v>25158804</c:v>
                </c:pt>
                <c:pt idx="19">
                  <c:v>24713766</c:v>
                </c:pt>
                <c:pt idx="20">
                  <c:v>24178246</c:v>
                </c:pt>
                <c:pt idx="21">
                  <c:v>25040478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0-4523-8CFA-A37AA4C8EF51}"/>
            </c:ext>
          </c:extLst>
        </c:ser>
        <c:ser>
          <c:idx val="3"/>
          <c:order val="3"/>
          <c:tx>
            <c:strRef>
              <c:f>'Afiliados vs Poblaciòn Ocupada'!$C$17</c:f>
              <c:strCache>
                <c:ptCount val="1"/>
                <c:pt idx="0">
                  <c:v>Ocupados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4906765955118034E-2"/>
                  <c:y val="5.9346888273381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E70-4523-8CFA-A37AA4C8EF5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E70-4523-8CFA-A37AA4C8EF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E70-4523-8CFA-A37AA4C8EF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E70-4523-8CFA-A37AA4C8EF5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E70-4523-8CFA-A37AA4C8EF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E70-4523-8CFA-A37AA4C8EF5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E70-4523-8CFA-A37AA4C8EF5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E70-4523-8CFA-A37AA4C8EF5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E70-4523-8CFA-A37AA4C8EF5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E70-4523-8CFA-A37AA4C8EF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E70-4523-8CFA-A37AA4C8EF5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E70-4523-8CFA-A37AA4C8EF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E70-4523-8CFA-A37AA4C8EF5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E70-4523-8CFA-A37AA4C8EF5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E70-4523-8CFA-A37AA4C8EF5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E70-4523-8CFA-A37AA4C8EF5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E70-4523-8CFA-A37AA4C8EF5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E70-4523-8CFA-A37AA4C8EF5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E70-4523-8CFA-A37AA4C8EF5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E70-4523-8CFA-A37AA4C8EF5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1C-4326-ABA0-B04B9BEFCB6A}"/>
                </c:ext>
              </c:extLst>
            </c:dLbl>
            <c:dLbl>
              <c:idx val="21"/>
              <c:layout>
                <c:manualLayout>
                  <c:x val="0"/>
                  <c:y val="5.086929075658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C-4326-ABA0-B04B9BEFC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'Afiliados vs Poblaciòn Ocupada'!$D$13:$Y$13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'Afiliados vs Poblaciòn Ocupada'!$D$17:$Y$17</c:f>
              <c:numCache>
                <c:formatCode>#,##0</c:formatCode>
                <c:ptCount val="22"/>
                <c:pt idx="0">
                  <c:v>16549588</c:v>
                </c:pt>
                <c:pt idx="1">
                  <c:v>15940713</c:v>
                </c:pt>
                <c:pt idx="2">
                  <c:v>17160606</c:v>
                </c:pt>
                <c:pt idx="3">
                  <c:v>16942050</c:v>
                </c:pt>
                <c:pt idx="4">
                  <c:v>17755195</c:v>
                </c:pt>
                <c:pt idx="5">
                  <c:v>16656605</c:v>
                </c:pt>
                <c:pt idx="6">
                  <c:v>17456744</c:v>
                </c:pt>
                <c:pt idx="7">
                  <c:v>17678032</c:v>
                </c:pt>
                <c:pt idx="8">
                  <c:v>19097060</c:v>
                </c:pt>
                <c:pt idx="9">
                  <c:v>19549661</c:v>
                </c:pt>
                <c:pt idx="10">
                  <c:v>20770257</c:v>
                </c:pt>
                <c:pt idx="11">
                  <c:v>21040393</c:v>
                </c:pt>
                <c:pt idx="12">
                  <c:v>21583721</c:v>
                </c:pt>
                <c:pt idx="13">
                  <c:v>21822962</c:v>
                </c:pt>
                <c:pt idx="14">
                  <c:v>22367484</c:v>
                </c:pt>
                <c:pt idx="15">
                  <c:v>22461004</c:v>
                </c:pt>
                <c:pt idx="16">
                  <c:v>22649261</c:v>
                </c:pt>
                <c:pt idx="17">
                  <c:v>22953012</c:v>
                </c:pt>
                <c:pt idx="18">
                  <c:v>22760730</c:v>
                </c:pt>
                <c:pt idx="19">
                  <c:v>21409111</c:v>
                </c:pt>
                <c:pt idx="20">
                  <c:v>21495309</c:v>
                </c:pt>
                <c:pt idx="21">
                  <c:v>22468150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70-4523-8CFA-A37AA4C8EF51}"/>
            </c:ext>
          </c:extLst>
        </c:ser>
        <c:ser>
          <c:idx val="4"/>
          <c:order val="4"/>
          <c:tx>
            <c:strRef>
              <c:f>'Afiliados vs Poblaciòn Ocupada'!$C$18</c:f>
              <c:strCache>
                <c:ptCount val="1"/>
                <c:pt idx="0">
                  <c:v>Afiliados SGRL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360148932677043E-2"/>
                  <c:y val="-3.6267542833733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E70-4523-8CFA-A37AA4C8EF5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E70-4523-8CFA-A37AA4C8EF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E70-4523-8CFA-A37AA4C8EF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E70-4523-8CFA-A37AA4C8EF5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E70-4523-8CFA-A37AA4C8EF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E70-4523-8CFA-A37AA4C8EF5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E70-4523-8CFA-A37AA4C8EF5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E70-4523-8CFA-A37AA4C8EF5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E70-4523-8CFA-A37AA4C8EF5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E70-4523-8CFA-A37AA4C8EF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E70-4523-8CFA-A37AA4C8EF5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E70-4523-8CFA-A37AA4C8EF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E70-4523-8CFA-A37AA4C8EF5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E70-4523-8CFA-A37AA4C8EF5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E70-4523-8CFA-A37AA4C8EF5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E70-4523-8CFA-A37AA4C8EF5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E70-4523-8CFA-A37AA4C8EF5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E70-4523-8CFA-A37AA4C8EF5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E70-4523-8CFA-A37AA4C8EF5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E70-4523-8CFA-A37AA4C8EF5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1C-4326-ABA0-B04B9BEFCB6A}"/>
                </c:ext>
              </c:extLst>
            </c:dLbl>
            <c:dLbl>
              <c:idx val="21"/>
              <c:layout>
                <c:manualLayout>
                  <c:x val="-6.5645194700674151E-3"/>
                  <c:y val="6.4434434958337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1C-4326-ABA0-B04B9BEFC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'Afiliados vs Poblaciòn Ocupada'!$D$13:$Y$13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'Afiliados vs Poblaciòn Ocupada'!$D$18:$Y$18</c:f>
              <c:numCache>
                <c:formatCode>#,##0</c:formatCode>
                <c:ptCount val="22"/>
                <c:pt idx="0">
                  <c:v>4091427</c:v>
                </c:pt>
                <c:pt idx="1">
                  <c:v>4164975</c:v>
                </c:pt>
                <c:pt idx="2">
                  <c:v>4602468</c:v>
                </c:pt>
                <c:pt idx="3">
                  <c:v>4849754</c:v>
                </c:pt>
                <c:pt idx="4">
                  <c:v>5104050</c:v>
                </c:pt>
                <c:pt idx="5">
                  <c:v>5637676</c:v>
                </c:pt>
                <c:pt idx="6">
                  <c:v>5945653</c:v>
                </c:pt>
                <c:pt idx="7">
                  <c:v>6188317</c:v>
                </c:pt>
                <c:pt idx="8">
                  <c:v>6707433</c:v>
                </c:pt>
                <c:pt idx="9">
                  <c:v>6828126</c:v>
                </c:pt>
                <c:pt idx="10">
                  <c:v>7851817</c:v>
                </c:pt>
                <c:pt idx="11">
                  <c:v>8093537</c:v>
                </c:pt>
                <c:pt idx="12">
                  <c:v>8562417</c:v>
                </c:pt>
                <c:pt idx="13">
                  <c:v>9020355</c:v>
                </c:pt>
                <c:pt idx="14">
                  <c:v>9546636</c:v>
                </c:pt>
                <c:pt idx="15">
                  <c:v>9620228</c:v>
                </c:pt>
                <c:pt idx="16">
                  <c:v>9788843</c:v>
                </c:pt>
                <c:pt idx="17">
                  <c:v>9984636</c:v>
                </c:pt>
                <c:pt idx="18">
                  <c:v>10528465</c:v>
                </c:pt>
                <c:pt idx="19">
                  <c:v>10458320</c:v>
                </c:pt>
                <c:pt idx="20">
                  <c:v>11125999</c:v>
                </c:pt>
                <c:pt idx="21">
                  <c:v>11808311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70-4523-8CFA-A37AA4C8E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190040"/>
        <c:axId val="505192008"/>
      </c:lineChart>
      <c:catAx>
        <c:axId val="50519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5192008"/>
        <c:crosses val="autoZero"/>
        <c:auto val="1"/>
        <c:lblAlgn val="ctr"/>
        <c:lblOffset val="100"/>
        <c:noMultiLvlLbl val="0"/>
      </c:catAx>
      <c:valAx>
        <c:axId val="50519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519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/>
            </a:pPr>
            <a:r>
              <a:rPr lang="es-CO" sz="1400"/>
              <a:t>%</a:t>
            </a:r>
            <a:r>
              <a:rPr lang="es-CO" sz="1400" baseline="0"/>
              <a:t> </a:t>
            </a:r>
            <a:r>
              <a:rPr lang="es-CO" sz="1400"/>
              <a:t>evasión  trabajadores</a:t>
            </a:r>
            <a:r>
              <a:rPr lang="es-CO" sz="1400" baseline="0"/>
              <a:t> </a:t>
            </a:r>
            <a:r>
              <a:rPr lang="es-CO" sz="1400"/>
              <a:t>dependiente</a:t>
            </a:r>
          </a:p>
          <a:p>
            <a:pPr>
              <a:defRPr lang="en-US" sz="1400"/>
            </a:pPr>
            <a:r>
              <a:rPr lang="es-CO" sz="1400"/>
              <a:t>2010 - 2023</a:t>
            </a:r>
          </a:p>
          <a:p>
            <a:pPr>
              <a:defRPr lang="en-US" sz="1400"/>
            </a:pPr>
            <a:endParaRPr lang="es-CO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110408580473577E-2"/>
          <c:y val="0.24875419037966789"/>
          <c:w val="0.90279759917790825"/>
          <c:h val="0.68176840518697535"/>
        </c:manualLayout>
      </c:layout>
      <c:lineChart>
        <c:grouping val="stacked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dash"/>
            </a:ln>
          </c:spPr>
          <c:marker>
            <c:symbol val="square"/>
            <c:size val="5"/>
            <c:spPr>
              <a:solidFill>
                <a:srgbClr val="002060"/>
              </a:solidFill>
            </c:spPr>
          </c:marker>
          <c:dLbls>
            <c:dLbl>
              <c:idx val="0"/>
              <c:layout>
                <c:manualLayout>
                  <c:x val="-2.723867892407218E-3"/>
                  <c:y val="-1.9801980198019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F1-4858-8346-80B753FA1D97}"/>
                </c:ext>
              </c:extLst>
            </c:dLbl>
            <c:dLbl>
              <c:idx val="2"/>
              <c:layout>
                <c:manualLayout>
                  <c:x val="-7.6408787010506058E-3"/>
                  <c:y val="4.3225270157938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F1-4858-8346-80B753FA1D97}"/>
                </c:ext>
              </c:extLst>
            </c:dLbl>
            <c:dLbl>
              <c:idx val="4"/>
              <c:layout>
                <c:manualLayout>
                  <c:x val="-1.9102196752626595E-3"/>
                  <c:y val="-2.9925187032418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1-4858-8346-80B753FA1D97}"/>
                </c:ext>
              </c:extLst>
            </c:dLbl>
            <c:dLbl>
              <c:idx val="5"/>
              <c:layout>
                <c:manualLayout>
                  <c:x val="-3.7228541882109605E-2"/>
                  <c:y val="4.9504950495049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1-4858-8346-80B753FA1D97}"/>
                </c:ext>
              </c:extLst>
            </c:dLbl>
            <c:dLbl>
              <c:idx val="7"/>
              <c:layout>
                <c:manualLayout>
                  <c:x val="-2.2922636103151837E-2"/>
                  <c:y val="4.6550290939318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1-4858-8346-80B753FA1D97}"/>
                </c:ext>
              </c:extLst>
            </c:dLbl>
            <c:dLbl>
              <c:idx val="10"/>
              <c:layout>
                <c:manualLayout>
                  <c:x val="-1.1461318051575941E-2"/>
                  <c:y val="-3.990024937655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1-4858-8346-80B753FA1D97}"/>
                </c:ext>
              </c:extLst>
            </c:dLbl>
            <c:dLbl>
              <c:idx val="11"/>
              <c:layout>
                <c:manualLayout>
                  <c:x val="-1.1030787645856587E-2"/>
                  <c:y val="5.2583092954964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F1-4858-8346-80B753FA1D97}"/>
                </c:ext>
              </c:extLst>
            </c:dLbl>
            <c:dLbl>
              <c:idx val="12"/>
              <c:layout>
                <c:manualLayout>
                  <c:x val="-6.894174422612892E-3"/>
                  <c:y val="-2.647670278838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F1-4858-8346-80B753FA1D97}"/>
                </c:ext>
              </c:extLst>
            </c:dLbl>
            <c:dLbl>
              <c:idx val="13"/>
              <c:layout>
                <c:manualLayout>
                  <c:x val="-2.7576697690451599E-3"/>
                  <c:y val="-2.948078272394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F1-4858-8346-80B753FA1D97}"/>
                </c:ext>
              </c:extLst>
            </c:dLbl>
            <c:dLbl>
              <c:idx val="14"/>
              <c:layout>
                <c:manualLayout>
                  <c:x val="-4.0858018386108275E-3"/>
                  <c:y val="2.9702970297029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F1-4858-8346-80B753FA1D97}"/>
                </c:ext>
              </c:extLst>
            </c:dLbl>
            <c:dLbl>
              <c:idx val="15"/>
              <c:layout>
                <c:manualLayout>
                  <c:x val="-2.723867892407218E-3"/>
                  <c:y val="-3.9603960396039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F1-4858-8346-80B753FA1D97}"/>
                </c:ext>
              </c:extLst>
            </c:dLbl>
            <c:dLbl>
              <c:idx val="16"/>
              <c:layout>
                <c:manualLayout>
                  <c:x val="-8.8667220836796904E-3"/>
                  <c:y val="3.9312039312039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F1-4858-8346-80B753FA1D97}"/>
                </c:ext>
              </c:extLst>
            </c:dLbl>
            <c:dLbl>
              <c:idx val="17"/>
              <c:layout>
                <c:manualLayout>
                  <c:x val="-1.2191742865059736E-2"/>
                  <c:y val="-4.5864045864045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F1-4858-8346-80B753FA1D9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'Evasión Dependientes'!$K$15:$X$15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'Evasión Dependientes'!$K$21:$X$21</c:f>
              <c:numCache>
                <c:formatCode>0.00%</c:formatCode>
                <c:ptCount val="14"/>
                <c:pt idx="0">
                  <c:v>0.18668020853469203</c:v>
                </c:pt>
                <c:pt idx="1">
                  <c:v>0.11192446215515175</c:v>
                </c:pt>
                <c:pt idx="2">
                  <c:v>0.15585813631539397</c:v>
                </c:pt>
                <c:pt idx="3">
                  <c:v>0.13609433159568265</c:v>
                </c:pt>
                <c:pt idx="4">
                  <c:v>0.14407333672320916</c:v>
                </c:pt>
                <c:pt idx="5">
                  <c:v>0.1074207099912856</c:v>
                </c:pt>
                <c:pt idx="6">
                  <c:v>8.8514468074057481E-2</c:v>
                </c:pt>
                <c:pt idx="7">
                  <c:v>0.10820555264452844</c:v>
                </c:pt>
                <c:pt idx="8">
                  <c:v>8.3591664907655627E-2</c:v>
                </c:pt>
                <c:pt idx="9">
                  <c:v>8.4909015942509145E-2</c:v>
                </c:pt>
                <c:pt idx="10">
                  <c:v>5.3790852049791157E-2</c:v>
                </c:pt>
                <c:pt idx="11">
                  <c:v>0.10892821967825601</c:v>
                </c:pt>
                <c:pt idx="12">
                  <c:v>8.4689024096766791E-2</c:v>
                </c:pt>
                <c:pt idx="13">
                  <c:v>8.9745593466005899E-2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F1-4858-8346-80B753FA1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9897504"/>
        <c:axId val="-1979889344"/>
      </c:lineChart>
      <c:catAx>
        <c:axId val="-197989750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s-ES"/>
          </a:p>
        </c:txPr>
        <c:crossAx val="-1979889344"/>
        <c:crossesAt val="0"/>
        <c:auto val="1"/>
        <c:lblAlgn val="ctr"/>
        <c:lblOffset val="100"/>
        <c:noMultiLvlLbl val="0"/>
      </c:catAx>
      <c:valAx>
        <c:axId val="-197988934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s-ES"/>
          </a:p>
        </c:txPr>
        <c:crossAx val="-1979897504"/>
        <c:crosses val="autoZero"/>
        <c:crossBetween val="between"/>
      </c:valAx>
    </c:plotArea>
    <c:plotVisOnly val="1"/>
    <c:dispBlanksAs val="zero"/>
    <c:showDLblsOverMax val="0"/>
  </c:chart>
  <c:spPr>
    <a:effectLst>
      <a:innerShdw blurRad="63500" dist="50800" dir="13500000">
        <a:prstClr val="black">
          <a:alpha val="50000"/>
        </a:prstClr>
      </a:innerShdw>
    </a:effectLst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'[1]INDEPENDIENTES 04-05-06-07'!#REF!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6-48A0-A40F-4EBB7019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79890976"/>
        <c:axId val="-1979892064"/>
      </c:barChart>
      <c:catAx>
        <c:axId val="-197989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ENERO, FEBRERO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989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7989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9890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'[1]INDEPENDIENTES 04-05-06-07'!#REF!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D-4199-90E6-B5E8A3C8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450128"/>
        <c:axId val="-1696457744"/>
      </c:barChart>
      <c:catAx>
        <c:axId val="-169645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9645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645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9645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'[1]INDEPENDIENTES 04-05-06-07'!#REF!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'[1]INDEPENDIENTES 04-05-06-07'!#REF!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537-4689-9B20-1B3FB3A3C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447952"/>
        <c:axId val="-1696459920"/>
      </c:lineChart>
      <c:catAx>
        <c:axId val="-169644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9645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645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96447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142875</xdr:rowOff>
    </xdr:from>
    <xdr:to>
      <xdr:col>7</xdr:col>
      <xdr:colOff>133350</xdr:colOff>
      <xdr:row>4</xdr:row>
      <xdr:rowOff>30480</xdr:rowOff>
    </xdr:to>
    <xdr:pic>
      <xdr:nvPicPr>
        <xdr:cNvPr id="3" name="0 Imagen" descr="../imagenes/imagen_logo.png">
          <a:extLst>
            <a:ext uri="{FF2B5EF4-FFF2-40B4-BE49-F238E27FC236}">
              <a16:creationId xmlns:a16="http://schemas.microsoft.com/office/drawing/2014/main" id="{B3CDAC1B-A173-4FE6-B140-13CD813D95C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42875"/>
          <a:ext cx="6429375" cy="5353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295277</xdr:colOff>
      <xdr:row>18</xdr:row>
      <xdr:rowOff>104775</xdr:rowOff>
    </xdr:from>
    <xdr:to>
      <xdr:col>21</xdr:col>
      <xdr:colOff>352425</xdr:colOff>
      <xdr:row>41</xdr:row>
      <xdr:rowOff>25909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66674</xdr:colOff>
      <xdr:row>27</xdr:row>
      <xdr:rowOff>28575</xdr:rowOff>
    </xdr:from>
    <xdr:to>
      <xdr:col>33</xdr:col>
      <xdr:colOff>104775</xdr:colOff>
      <xdr:row>43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514350</xdr:colOff>
      <xdr:row>46</xdr:row>
      <xdr:rowOff>123825</xdr:rowOff>
    </xdr:from>
    <xdr:to>
      <xdr:col>21</xdr:col>
      <xdr:colOff>85725</xdr:colOff>
      <xdr:row>63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4FBFDA5-1E33-45A9-B805-6B79567C6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742950</xdr:colOff>
      <xdr:row>0</xdr:row>
      <xdr:rowOff>104775</xdr:rowOff>
    </xdr:from>
    <xdr:to>
      <xdr:col>10</xdr:col>
      <xdr:colOff>428625</xdr:colOff>
      <xdr:row>3</xdr:row>
      <xdr:rowOff>154305</xdr:rowOff>
    </xdr:to>
    <xdr:pic>
      <xdr:nvPicPr>
        <xdr:cNvPr id="7" name="0 Imagen" descr="../imagenes/imagen_logo.png">
          <a:extLst>
            <a:ext uri="{FF2B5EF4-FFF2-40B4-BE49-F238E27FC236}">
              <a16:creationId xmlns:a16="http://schemas.microsoft.com/office/drawing/2014/main" id="{64F6E6B2-B452-44A5-BDDA-DA40D6C9875D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42950" y="104775"/>
          <a:ext cx="6429375" cy="5353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15</xdr:row>
      <xdr:rowOff>28575</xdr:rowOff>
    </xdr:from>
    <xdr:to>
      <xdr:col>14</xdr:col>
      <xdr:colOff>371475</xdr:colOff>
      <xdr:row>45</xdr:row>
      <xdr:rowOff>133351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9525</xdr:rowOff>
    </xdr:from>
    <xdr:to>
      <xdr:col>8</xdr:col>
      <xdr:colOff>9525</xdr:colOff>
      <xdr:row>4</xdr:row>
      <xdr:rowOff>59055</xdr:rowOff>
    </xdr:to>
    <xdr:pic>
      <xdr:nvPicPr>
        <xdr:cNvPr id="4" name="0 Imagen" descr="../imagenes/imagen_logo.png">
          <a:extLst>
            <a:ext uri="{FF2B5EF4-FFF2-40B4-BE49-F238E27FC236}">
              <a16:creationId xmlns:a16="http://schemas.microsoft.com/office/drawing/2014/main" id="{07F79ABF-9C4D-4572-BE8E-112B4E73A10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0" y="171450"/>
          <a:ext cx="6429375" cy="5353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381000</xdr:colOff>
      <xdr:row>3</xdr:row>
      <xdr:rowOff>49530</xdr:rowOff>
    </xdr:to>
    <xdr:pic>
      <xdr:nvPicPr>
        <xdr:cNvPr id="3" name="0 Imagen" descr="../imagenes/imagen_logo.png">
          <a:extLst>
            <a:ext uri="{FF2B5EF4-FFF2-40B4-BE49-F238E27FC236}">
              <a16:creationId xmlns:a16="http://schemas.microsoft.com/office/drawing/2014/main" id="{02CD3F9B-64F6-4FBE-BE45-6D2BE5A9702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0"/>
          <a:ext cx="6429375" cy="5353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85725</xdr:rowOff>
    </xdr:from>
    <xdr:to>
      <xdr:col>2</xdr:col>
      <xdr:colOff>352425</xdr:colOff>
      <xdr:row>3</xdr:row>
      <xdr:rowOff>135255</xdr:rowOff>
    </xdr:to>
    <xdr:pic>
      <xdr:nvPicPr>
        <xdr:cNvPr id="4" name="0 Imagen" descr="../imagenes/imagen_logo.png">
          <a:extLst>
            <a:ext uri="{FF2B5EF4-FFF2-40B4-BE49-F238E27FC236}">
              <a16:creationId xmlns:a16="http://schemas.microsoft.com/office/drawing/2014/main" id="{40D0D3BA-C43C-4009-9093-E8EE8BCF11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85725"/>
          <a:ext cx="6429375" cy="5353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14</xdr:row>
      <xdr:rowOff>85725</xdr:rowOff>
    </xdr:from>
    <xdr:to>
      <xdr:col>29</xdr:col>
      <xdr:colOff>133350</xdr:colOff>
      <xdr:row>38</xdr:row>
      <xdr:rowOff>38100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0</xdr:rowOff>
    </xdr:from>
    <xdr:to>
      <xdr:col>11</xdr:col>
      <xdr:colOff>457200</xdr:colOff>
      <xdr:row>3</xdr:row>
      <xdr:rowOff>49530</xdr:rowOff>
    </xdr:to>
    <xdr:pic>
      <xdr:nvPicPr>
        <xdr:cNvPr id="5" name="0 Imagen" descr="../imagenes/imagen_logo.png">
          <a:extLst>
            <a:ext uri="{FF2B5EF4-FFF2-40B4-BE49-F238E27FC236}">
              <a16:creationId xmlns:a16="http://schemas.microsoft.com/office/drawing/2014/main" id="{941CDA6B-65D1-43D1-9EF9-182393FCA4B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" y="0"/>
          <a:ext cx="6429375" cy="5353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15</xdr:row>
      <xdr:rowOff>76200</xdr:rowOff>
    </xdr:from>
    <xdr:to>
      <xdr:col>22</xdr:col>
      <xdr:colOff>228600</xdr:colOff>
      <xdr:row>36</xdr:row>
      <xdr:rowOff>152400</xdr:rowOff>
    </xdr:to>
    <xdr:graphicFrame macro="">
      <xdr:nvGraphicFramePr>
        <xdr:cNvPr id="82956" name="Chart 1">
          <a:extLst>
            <a:ext uri="{FF2B5EF4-FFF2-40B4-BE49-F238E27FC236}">
              <a16:creationId xmlns:a16="http://schemas.microsoft.com/office/drawing/2014/main" id="{00000000-0008-0000-0600-00000C4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161925</xdr:colOff>
      <xdr:row>4</xdr:row>
      <xdr:rowOff>49530</xdr:rowOff>
    </xdr:to>
    <xdr:pic>
      <xdr:nvPicPr>
        <xdr:cNvPr id="4" name="0 Imagen" descr="../imagenes/imagen_logo.png">
          <a:extLst>
            <a:ext uri="{FF2B5EF4-FFF2-40B4-BE49-F238E27FC236}">
              <a16:creationId xmlns:a16="http://schemas.microsoft.com/office/drawing/2014/main" id="{F7C0AC02-CB6D-4121-B563-1A6043E9ACFB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0" y="161925"/>
          <a:ext cx="6429375" cy="5353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476249</xdr:colOff>
      <xdr:row>16</xdr:row>
      <xdr:rowOff>114300</xdr:rowOff>
    </xdr:from>
    <xdr:to>
      <xdr:col>31</xdr:col>
      <xdr:colOff>628650</xdr:colOff>
      <xdr:row>36</xdr:row>
      <xdr:rowOff>152400</xdr:rowOff>
    </xdr:to>
    <xdr:graphicFrame macro="">
      <xdr:nvGraphicFramePr>
        <xdr:cNvPr id="80908" name="Chart 1">
          <a:extLst>
            <a:ext uri="{FF2B5EF4-FFF2-40B4-BE49-F238E27FC236}">
              <a16:creationId xmlns:a16="http://schemas.microsoft.com/office/drawing/2014/main" id="{00000000-0008-0000-0700-00000C3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</xdr:row>
      <xdr:rowOff>0</xdr:rowOff>
    </xdr:from>
    <xdr:to>
      <xdr:col>13</xdr:col>
      <xdr:colOff>114300</xdr:colOff>
      <xdr:row>5</xdr:row>
      <xdr:rowOff>49530</xdr:rowOff>
    </xdr:to>
    <xdr:pic>
      <xdr:nvPicPr>
        <xdr:cNvPr id="4" name="0 Imagen" descr="../imagenes/imagen_logo.png">
          <a:extLst>
            <a:ext uri="{FF2B5EF4-FFF2-40B4-BE49-F238E27FC236}">
              <a16:creationId xmlns:a16="http://schemas.microsoft.com/office/drawing/2014/main" id="{7BFBA170-F16C-4A5F-A9E3-EC6F0CC419C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0" y="323850"/>
          <a:ext cx="6429375" cy="5353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18</xdr:row>
      <xdr:rowOff>38100</xdr:rowOff>
    </xdr:from>
    <xdr:to>
      <xdr:col>32</xdr:col>
      <xdr:colOff>57150</xdr:colOff>
      <xdr:row>40</xdr:row>
      <xdr:rowOff>142875</xdr:rowOff>
    </xdr:to>
    <xdr:graphicFrame macro="">
      <xdr:nvGraphicFramePr>
        <xdr:cNvPr id="78860" name="Chart 1">
          <a:extLst>
            <a:ext uri="{FF2B5EF4-FFF2-40B4-BE49-F238E27FC236}">
              <a16:creationId xmlns:a16="http://schemas.microsoft.com/office/drawing/2014/main" id="{00000000-0008-0000-0800-00000C3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1</xdr:row>
      <xdr:rowOff>0</xdr:rowOff>
    </xdr:from>
    <xdr:to>
      <xdr:col>18</xdr:col>
      <xdr:colOff>114300</xdr:colOff>
      <xdr:row>4</xdr:row>
      <xdr:rowOff>49530</xdr:rowOff>
    </xdr:to>
    <xdr:pic>
      <xdr:nvPicPr>
        <xdr:cNvPr id="4" name="0 Imagen" descr="../imagenes/imagen_logo.png">
          <a:extLst>
            <a:ext uri="{FF2B5EF4-FFF2-40B4-BE49-F238E27FC236}">
              <a16:creationId xmlns:a16="http://schemas.microsoft.com/office/drawing/2014/main" id="{49D5CC8B-A995-4A29-B9E6-C0A22D383FE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00" y="161925"/>
          <a:ext cx="6429375" cy="5353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609600</xdr:colOff>
      <xdr:row>4</xdr:row>
      <xdr:rowOff>49530</xdr:rowOff>
    </xdr:to>
    <xdr:pic>
      <xdr:nvPicPr>
        <xdr:cNvPr id="4" name="0 Imagen" descr="../imagenes/imagen_logo.png">
          <a:extLst>
            <a:ext uri="{FF2B5EF4-FFF2-40B4-BE49-F238E27FC236}">
              <a16:creationId xmlns:a16="http://schemas.microsoft.com/office/drawing/2014/main" id="{32A8294A-F5BE-43E2-93FA-26EA79A9901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161925"/>
          <a:ext cx="6429375" cy="5353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179294</xdr:colOff>
      <xdr:row>44</xdr:row>
      <xdr:rowOff>96370</xdr:rowOff>
    </xdr:from>
    <xdr:to>
      <xdr:col>24</xdr:col>
      <xdr:colOff>89647</xdr:colOff>
      <xdr:row>65</xdr:row>
      <xdr:rowOff>139513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150719</xdr:colOff>
      <xdr:row>67</xdr:row>
      <xdr:rowOff>124946</xdr:rowOff>
    </xdr:from>
    <xdr:to>
      <xdr:col>24</xdr:col>
      <xdr:colOff>134471</xdr:colOff>
      <xdr:row>87</xdr:row>
      <xdr:rowOff>10645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232520</xdr:colOff>
      <xdr:row>89</xdr:row>
      <xdr:rowOff>89648</xdr:rowOff>
    </xdr:from>
    <xdr:to>
      <xdr:col>24</xdr:col>
      <xdr:colOff>224118</xdr:colOff>
      <xdr:row>122</xdr:row>
      <xdr:rowOff>145675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175933</xdr:colOff>
      <xdr:row>123</xdr:row>
      <xdr:rowOff>85725</xdr:rowOff>
    </xdr:from>
    <xdr:to>
      <xdr:col>24</xdr:col>
      <xdr:colOff>145677</xdr:colOff>
      <xdr:row>156</xdr:row>
      <xdr:rowOff>145676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156882</xdr:colOff>
      <xdr:row>159</xdr:row>
      <xdr:rowOff>142874</xdr:rowOff>
    </xdr:from>
    <xdr:to>
      <xdr:col>24</xdr:col>
      <xdr:colOff>123265</xdr:colOff>
      <xdr:row>185</xdr:row>
      <xdr:rowOff>95249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535081</xdr:colOff>
      <xdr:row>3</xdr:row>
      <xdr:rowOff>154305</xdr:rowOff>
    </xdr:to>
    <xdr:pic>
      <xdr:nvPicPr>
        <xdr:cNvPr id="9" name="0 Imagen" descr="../imagenes/imagen_logo.png">
          <a:extLst>
            <a:ext uri="{FF2B5EF4-FFF2-40B4-BE49-F238E27FC236}">
              <a16:creationId xmlns:a16="http://schemas.microsoft.com/office/drawing/2014/main" id="{0C812A2E-C998-4E00-A7C3-2B8A78E79193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2000" y="190500"/>
          <a:ext cx="6429375" cy="5353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368710</xdr:colOff>
      <xdr:row>30</xdr:row>
      <xdr:rowOff>0</xdr:rowOff>
    </xdr:from>
    <xdr:to>
      <xdr:col>24</xdr:col>
      <xdr:colOff>245806</xdr:colOff>
      <xdr:row>59</xdr:row>
      <xdr:rowOff>58616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540774</xdr:colOff>
      <xdr:row>28</xdr:row>
      <xdr:rowOff>144207</xdr:rowOff>
    </xdr:from>
    <xdr:to>
      <xdr:col>10</xdr:col>
      <xdr:colOff>51210</xdr:colOff>
      <xdr:row>52</xdr:row>
      <xdr:rowOff>20484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487240</xdr:colOff>
      <xdr:row>4</xdr:row>
      <xdr:rowOff>51728</xdr:rowOff>
    </xdr:to>
    <xdr:pic>
      <xdr:nvPicPr>
        <xdr:cNvPr id="7" name="0 Imagen" descr="../imagenes/imagen_logo.png">
          <a:extLst>
            <a:ext uri="{FF2B5EF4-FFF2-40B4-BE49-F238E27FC236}">
              <a16:creationId xmlns:a16="http://schemas.microsoft.com/office/drawing/2014/main" id="{DC79BE2B-7E1A-448F-BBAF-480751EEA10C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" y="161192"/>
          <a:ext cx="6429375" cy="535305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0.24854</cdr:x>
      <cdr:y>0.03326</cdr:y>
    </cdr:from>
    <cdr:to>
      <cdr:x>0.73499</cdr:x>
      <cdr:y>0.10503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531671" y="122597"/>
          <a:ext cx="299780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r>
            <a:rPr lang="en-US" sz="1100" b="1">
              <a:effectLst/>
              <a:latin typeface="+mn-lt"/>
              <a:ea typeface="+mn-ea"/>
              <a:cs typeface="+mn-cs"/>
            </a:rPr>
            <a:t>% Cobertura SGRL frente a Población Ocupada </a:t>
          </a:r>
          <a:endParaRPr lang="es-ES" sz="1100">
            <a:effectLst/>
            <a:latin typeface="+mn-lt"/>
            <a:ea typeface="+mn-ea"/>
            <a:cs typeface="+mn-cs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1771650</xdr:colOff>
      <xdr:row>22</xdr:row>
      <xdr:rowOff>47625</xdr:rowOff>
    </xdr:from>
    <xdr:to>
      <xdr:col>16</xdr:col>
      <xdr:colOff>428625</xdr:colOff>
      <xdr:row>46</xdr:row>
      <xdr:rowOff>9525</xdr:rowOff>
    </xdr:to>
    <xdr:graphicFrame macro="">
      <xdr:nvGraphicFramePr>
        <xdr:cNvPr id="2" name="9 Gráfico">
          <a:extLst>
            <a:ext uri="{FF2B5EF4-FFF2-40B4-BE49-F238E27FC236}">
              <a16:creationId xmlns:a16="http://schemas.microsoft.com/office/drawing/2014/main" id="{264E796A-DE7E-437B-AA7E-D5F312C55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12</xdr:col>
      <xdr:colOff>0</xdr:colOff>
      <xdr:row>26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24CA69C-7F8D-4B54-89A7-B6AC1C5B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12</xdr:col>
      <xdr:colOff>0</xdr:colOff>
      <xdr:row>26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93CD6B16-758D-4FE2-81A4-3B86E5F41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419100</xdr:colOff>
      <xdr:row>26</xdr:row>
      <xdr:rowOff>0</xdr:rowOff>
    </xdr:from>
    <xdr:to>
      <xdr:col>12</xdr:col>
      <xdr:colOff>0</xdr:colOff>
      <xdr:row>26</xdr:row>
      <xdr:rowOff>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F28A90AF-2AB9-405C-A020-8ECE0C3E6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95250</xdr:rowOff>
    </xdr:from>
    <xdr:to>
      <xdr:col>7</xdr:col>
      <xdr:colOff>533400</xdr:colOff>
      <xdr:row>3</xdr:row>
      <xdr:rowOff>144780</xdr:rowOff>
    </xdr:to>
    <xdr:pic>
      <xdr:nvPicPr>
        <xdr:cNvPr id="8" name="0 Imagen" descr="../imagenes/imagen_logo.png">
          <a:extLst>
            <a:ext uri="{FF2B5EF4-FFF2-40B4-BE49-F238E27FC236}">
              <a16:creationId xmlns:a16="http://schemas.microsoft.com/office/drawing/2014/main" id="{227C06D6-E882-4C5C-A44C-ECA677AC3D0D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" y="95250"/>
          <a:ext cx="6429375" cy="535305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0.40189</cdr:x>
      <cdr:y>0.52023</cdr:y>
    </cdr:from>
    <cdr:to>
      <cdr:x>0.4082</cdr:x>
      <cdr:y>0.56787</cdr:y>
    </cdr:to>
    <cdr:sp macro="" textlink="">
      <cdr:nvSpPr>
        <cdr:cNvPr id="70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933" y="384725"/>
          <a:ext cx="4627" cy="34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0.50805</cdr:x>
      <cdr:y>0.54177</cdr:y>
    </cdr:from>
    <cdr:to>
      <cdr:x>0.52132</cdr:x>
      <cdr:y>0.57505</cdr:y>
    </cdr:to>
    <cdr:sp macro="" textlink="">
      <cdr:nvSpPr>
        <cdr:cNvPr id="716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791" y="400520"/>
          <a:ext cx="9732" cy="24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533400</xdr:colOff>
      <xdr:row>3</xdr:row>
      <xdr:rowOff>49530</xdr:rowOff>
    </xdr:to>
    <xdr:pic>
      <xdr:nvPicPr>
        <xdr:cNvPr id="2" name="0 Imagen" descr="../imagenes/imagen_logo.png">
          <a:extLst>
            <a:ext uri="{FF2B5EF4-FFF2-40B4-BE49-F238E27FC236}">
              <a16:creationId xmlns:a16="http://schemas.microsoft.com/office/drawing/2014/main" id="{2657BB33-EB06-4DDF-9F1D-B3AC8020751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0"/>
          <a:ext cx="6429375" cy="535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F29"/>
  <sheetViews>
    <sheetView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AF24" sqref="AF24"/>
    </sheetView>
  </sheetViews>
  <sheetFormatPr baseColWidth="10" defaultColWidth="11.42578125" defaultRowHeight="12.75" x14ac:dyDescent="0.2"/>
  <cols>
    <col min="2" max="2" width="37.5703125" customWidth="1"/>
    <col min="3" max="8" width="11.42578125" bestFit="1" customWidth="1"/>
    <col min="9" max="9" width="14.42578125" customWidth="1"/>
    <col min="10" max="10" width="14.28515625" customWidth="1"/>
    <col min="11" max="14" width="12.5703125" bestFit="1" customWidth="1"/>
    <col min="15" max="15" width="13" customWidth="1"/>
    <col min="16" max="16" width="12.5703125" bestFit="1" customWidth="1"/>
    <col min="17" max="17" width="13.85546875" bestFit="1" customWidth="1"/>
    <col min="18" max="18" width="13.85546875" customWidth="1"/>
    <col min="19" max="19" width="13.85546875" bestFit="1" customWidth="1"/>
    <col min="20" max="21" width="13.85546875" customWidth="1"/>
    <col min="22" max="23" width="13.85546875" bestFit="1" customWidth="1"/>
    <col min="24" max="24" width="13.85546875" customWidth="1"/>
    <col min="25" max="25" width="13.85546875" bestFit="1" customWidth="1"/>
    <col min="26" max="26" width="15.85546875" bestFit="1" customWidth="1"/>
    <col min="27" max="30" width="13.85546875" bestFit="1" customWidth="1"/>
    <col min="31" max="31" width="14.28515625" customWidth="1"/>
    <col min="32" max="32" width="12" customWidth="1"/>
    <col min="33" max="33" width="14.28515625" customWidth="1"/>
  </cols>
  <sheetData>
    <row r="6" spans="2:32" x14ac:dyDescent="0.2">
      <c r="S6" s="21" t="s">
        <v>0</v>
      </c>
    </row>
    <row r="7" spans="2:32" x14ac:dyDescent="0.2">
      <c r="B7" s="21" t="s">
        <v>1</v>
      </c>
      <c r="S7" t="s">
        <v>0</v>
      </c>
      <c r="Z7" t="s">
        <v>0</v>
      </c>
      <c r="AA7" t="s">
        <v>0</v>
      </c>
      <c r="AB7" t="s">
        <v>0</v>
      </c>
      <c r="AC7" t="s">
        <v>0</v>
      </c>
      <c r="AD7" t="s">
        <v>0</v>
      </c>
      <c r="AE7" t="s">
        <v>0</v>
      </c>
    </row>
    <row r="8" spans="2:32" x14ac:dyDescent="0.2">
      <c r="B8" s="21" t="s">
        <v>2</v>
      </c>
      <c r="S8" t="s">
        <v>0</v>
      </c>
      <c r="Z8" t="s">
        <v>0</v>
      </c>
      <c r="AA8" t="s">
        <v>3</v>
      </c>
      <c r="AB8" t="s">
        <v>0</v>
      </c>
      <c r="AC8" t="s">
        <v>0</v>
      </c>
      <c r="AD8" t="s">
        <v>0</v>
      </c>
      <c r="AE8" t="s">
        <v>0</v>
      </c>
    </row>
    <row r="9" spans="2:32" x14ac:dyDescent="0.2">
      <c r="B9" t="s">
        <v>4</v>
      </c>
      <c r="S9" t="s">
        <v>0</v>
      </c>
    </row>
    <row r="10" spans="2:32" x14ac:dyDescent="0.2">
      <c r="B10" t="s">
        <v>5</v>
      </c>
      <c r="S10" t="s">
        <v>0</v>
      </c>
    </row>
    <row r="12" spans="2:32" ht="12.75" customHeight="1" x14ac:dyDescent="0.2">
      <c r="B12" t="s">
        <v>6</v>
      </c>
    </row>
    <row r="13" spans="2:32" x14ac:dyDescent="0.2">
      <c r="B13" s="21" t="s">
        <v>7</v>
      </c>
    </row>
    <row r="14" spans="2:32" ht="23.25" thickBot="1" x14ac:dyDescent="0.25">
      <c r="B14" s="261" t="s">
        <v>8</v>
      </c>
      <c r="C14" s="261" t="s">
        <v>9</v>
      </c>
      <c r="D14" s="261" t="s">
        <v>10</v>
      </c>
      <c r="E14" s="261" t="s">
        <v>11</v>
      </c>
      <c r="F14" s="261" t="s">
        <v>12</v>
      </c>
      <c r="G14" s="261" t="s">
        <v>13</v>
      </c>
      <c r="H14" s="261" t="s">
        <v>14</v>
      </c>
      <c r="I14" s="261" t="s">
        <v>15</v>
      </c>
      <c r="J14" s="261" t="s">
        <v>16</v>
      </c>
      <c r="K14" s="261" t="s">
        <v>17</v>
      </c>
      <c r="L14" s="261" t="s">
        <v>18</v>
      </c>
      <c r="M14" s="261" t="s">
        <v>19</v>
      </c>
      <c r="N14" s="261" t="s">
        <v>20</v>
      </c>
      <c r="O14" s="261" t="s">
        <v>21</v>
      </c>
      <c r="P14" s="261" t="s">
        <v>22</v>
      </c>
      <c r="Q14" s="261" t="s">
        <v>23</v>
      </c>
      <c r="R14" s="261" t="s">
        <v>24</v>
      </c>
      <c r="S14" s="261" t="s">
        <v>25</v>
      </c>
      <c r="T14" s="261" t="s">
        <v>26</v>
      </c>
      <c r="U14" s="261" t="s">
        <v>27</v>
      </c>
      <c r="V14" s="261" t="s">
        <v>28</v>
      </c>
      <c r="W14" s="261" t="s">
        <v>29</v>
      </c>
      <c r="X14" s="261" t="s">
        <v>30</v>
      </c>
      <c r="Y14" s="261" t="s">
        <v>31</v>
      </c>
      <c r="Z14" s="261" t="s">
        <v>32</v>
      </c>
      <c r="AA14" s="261" t="s">
        <v>33</v>
      </c>
      <c r="AB14" s="261" t="s">
        <v>34</v>
      </c>
      <c r="AC14" s="261" t="s">
        <v>35</v>
      </c>
      <c r="AD14" s="261" t="s">
        <v>36</v>
      </c>
      <c r="AE14" s="261" t="s">
        <v>37</v>
      </c>
      <c r="AF14" s="261" t="s">
        <v>38</v>
      </c>
    </row>
    <row r="15" spans="2:32" x14ac:dyDescent="0.2">
      <c r="B15" s="66" t="s">
        <v>39</v>
      </c>
      <c r="C15" s="69">
        <v>3622402</v>
      </c>
      <c r="D15" s="53">
        <v>3650061</v>
      </c>
      <c r="E15" s="53">
        <v>3907113</v>
      </c>
      <c r="F15" s="53">
        <v>4053447</v>
      </c>
      <c r="G15" s="53">
        <v>3800187</v>
      </c>
      <c r="H15" s="53">
        <v>3950957</v>
      </c>
      <c r="I15" s="53">
        <v>3788856</v>
      </c>
      <c r="J15" s="53">
        <v>4091427</v>
      </c>
      <c r="K15" s="53">
        <v>4164975</v>
      </c>
      <c r="L15" s="53">
        <v>4602468</v>
      </c>
      <c r="M15" s="54">
        <v>4849754</v>
      </c>
      <c r="N15" s="55">
        <v>5104050</v>
      </c>
      <c r="O15" s="271">
        <v>5637676</v>
      </c>
      <c r="P15" s="56">
        <v>5945653</v>
      </c>
      <c r="Q15" s="57">
        <v>6188317</v>
      </c>
      <c r="R15" s="56">
        <v>6707433</v>
      </c>
      <c r="S15" s="56">
        <v>6828126</v>
      </c>
      <c r="T15" s="56">
        <v>7851817</v>
      </c>
      <c r="U15" s="56">
        <v>8093537</v>
      </c>
      <c r="V15" s="56">
        <v>8434862</v>
      </c>
      <c r="W15" s="56">
        <v>9020355</v>
      </c>
      <c r="X15" s="56">
        <v>9546636</v>
      </c>
      <c r="Y15" s="56">
        <v>9620228</v>
      </c>
      <c r="Z15" s="56">
        <v>9788843</v>
      </c>
      <c r="AA15" s="28">
        <v>9984636</v>
      </c>
      <c r="AB15" s="28">
        <v>10528465</v>
      </c>
      <c r="AC15" s="28">
        <v>10458320</v>
      </c>
      <c r="AD15" s="28">
        <v>11125999</v>
      </c>
      <c r="AE15" s="28">
        <v>11808311</v>
      </c>
      <c r="AF15" s="28">
        <v>12120419</v>
      </c>
    </row>
    <row r="16" spans="2:32" x14ac:dyDescent="0.2">
      <c r="B16" s="67" t="s">
        <v>40</v>
      </c>
      <c r="C16" s="70">
        <v>396637</v>
      </c>
      <c r="D16" s="6">
        <v>406041</v>
      </c>
      <c r="E16" s="6">
        <v>358338</v>
      </c>
      <c r="F16" s="6">
        <v>414773</v>
      </c>
      <c r="G16" s="6">
        <v>349187</v>
      </c>
      <c r="H16" s="6">
        <v>215928</v>
      </c>
      <c r="I16" s="6">
        <v>219158</v>
      </c>
      <c r="J16" s="6">
        <v>295849</v>
      </c>
      <c r="K16" s="6">
        <v>292954</v>
      </c>
      <c r="L16" s="6">
        <v>347219</v>
      </c>
      <c r="M16" s="3">
        <v>368153</v>
      </c>
      <c r="N16" s="8">
        <v>369847</v>
      </c>
      <c r="O16" s="13">
        <v>390505</v>
      </c>
      <c r="P16" s="3">
        <v>418620</v>
      </c>
      <c r="Q16" s="3">
        <v>449031</v>
      </c>
      <c r="R16" s="3">
        <v>443515</v>
      </c>
      <c r="S16" s="3">
        <v>451195</v>
      </c>
      <c r="T16" s="3">
        <v>521495</v>
      </c>
      <c r="U16" s="3">
        <v>582506</v>
      </c>
      <c r="V16" s="3">
        <v>591524</v>
      </c>
      <c r="W16" s="3">
        <v>611048</v>
      </c>
      <c r="X16" s="3">
        <v>667088</v>
      </c>
      <c r="Y16" s="3">
        <v>709754</v>
      </c>
      <c r="Z16" s="3">
        <v>764882</v>
      </c>
      <c r="AA16" s="3">
        <v>832846</v>
      </c>
      <c r="AB16" s="3">
        <v>882382</v>
      </c>
      <c r="AC16" s="3">
        <v>959122</v>
      </c>
      <c r="AD16" s="28">
        <v>1035274</v>
      </c>
      <c r="AE16" s="28">
        <v>1110983</v>
      </c>
      <c r="AF16" s="28">
        <v>1174870</v>
      </c>
    </row>
    <row r="17" spans="2:32" x14ac:dyDescent="0.2">
      <c r="B17" s="67" t="s">
        <v>41</v>
      </c>
      <c r="C17" s="70"/>
      <c r="D17" s="6"/>
      <c r="E17" s="6"/>
      <c r="F17" s="6"/>
      <c r="G17" s="6"/>
      <c r="H17" s="6"/>
      <c r="I17" s="6"/>
      <c r="J17" s="6"/>
      <c r="K17" s="6"/>
      <c r="L17" s="6">
        <v>339</v>
      </c>
      <c r="M17" s="4">
        <v>425</v>
      </c>
      <c r="N17" s="8">
        <v>375</v>
      </c>
      <c r="O17" s="13">
        <v>399</v>
      </c>
      <c r="P17" s="15">
        <v>418</v>
      </c>
      <c r="Q17" s="3">
        <v>728</v>
      </c>
      <c r="R17" s="15">
        <v>266</v>
      </c>
      <c r="S17" s="16">
        <v>230</v>
      </c>
      <c r="T17" s="16">
        <v>183</v>
      </c>
      <c r="U17" s="16">
        <v>250</v>
      </c>
      <c r="V17" s="28">
        <v>542</v>
      </c>
      <c r="W17" s="28">
        <v>505</v>
      </c>
      <c r="X17" s="28">
        <v>663</v>
      </c>
      <c r="Y17" s="3">
        <v>1453</v>
      </c>
      <c r="Z17" s="3">
        <v>2174</v>
      </c>
      <c r="AA17" s="3">
        <v>3419</v>
      </c>
      <c r="AB17" s="3">
        <v>3680</v>
      </c>
      <c r="AC17" s="3">
        <v>462</v>
      </c>
      <c r="AD17" s="3">
        <v>426</v>
      </c>
      <c r="AE17" s="3">
        <v>452</v>
      </c>
      <c r="AF17" s="136">
        <v>476</v>
      </c>
    </row>
    <row r="18" spans="2:32" ht="14.25" customHeight="1" x14ac:dyDescent="0.2">
      <c r="B18" s="67" t="s">
        <v>42</v>
      </c>
      <c r="C18" s="70">
        <v>357</v>
      </c>
      <c r="D18" s="6">
        <v>370</v>
      </c>
      <c r="E18" s="6">
        <v>624</v>
      </c>
      <c r="F18" s="6">
        <v>955</v>
      </c>
      <c r="G18" s="6">
        <v>890</v>
      </c>
      <c r="H18" s="6">
        <v>820</v>
      </c>
      <c r="I18" s="6">
        <v>743</v>
      </c>
      <c r="J18" s="6">
        <v>852</v>
      </c>
      <c r="K18" s="6">
        <v>697</v>
      </c>
      <c r="L18" s="6">
        <v>842</v>
      </c>
      <c r="M18" s="4">
        <v>530</v>
      </c>
      <c r="N18" s="8">
        <v>587</v>
      </c>
      <c r="O18" s="13">
        <v>654</v>
      </c>
      <c r="P18" s="15">
        <v>761</v>
      </c>
      <c r="Q18" s="3">
        <v>743</v>
      </c>
      <c r="R18" s="15">
        <v>588</v>
      </c>
      <c r="S18" s="16">
        <v>489</v>
      </c>
      <c r="T18" s="16">
        <v>371</v>
      </c>
      <c r="U18" s="16">
        <v>528</v>
      </c>
      <c r="V18" s="28">
        <v>755</v>
      </c>
      <c r="W18" s="28">
        <v>544</v>
      </c>
      <c r="X18" s="28">
        <v>567</v>
      </c>
      <c r="Y18" s="28">
        <v>580</v>
      </c>
      <c r="Z18" s="28">
        <v>567</v>
      </c>
      <c r="AA18" s="28">
        <v>562</v>
      </c>
      <c r="AB18" s="28">
        <v>481</v>
      </c>
      <c r="AC18" s="28">
        <v>478</v>
      </c>
      <c r="AD18" s="28">
        <v>579</v>
      </c>
      <c r="AE18" s="28">
        <v>537</v>
      </c>
      <c r="AF18" s="28">
        <v>760</v>
      </c>
    </row>
    <row r="19" spans="2:32" x14ac:dyDescent="0.2">
      <c r="B19" s="67" t="s">
        <v>43</v>
      </c>
      <c r="C19" s="70"/>
      <c r="D19" s="6"/>
      <c r="E19" s="6"/>
      <c r="F19" s="6"/>
      <c r="G19" s="6"/>
      <c r="H19" s="6"/>
      <c r="I19" s="6"/>
      <c r="J19" s="6"/>
      <c r="K19" s="6"/>
      <c r="L19" s="6">
        <v>865</v>
      </c>
      <c r="M19" s="4">
        <v>860</v>
      </c>
      <c r="N19" s="8">
        <v>852</v>
      </c>
      <c r="O19" s="13">
        <v>895</v>
      </c>
      <c r="P19" s="15">
        <v>888</v>
      </c>
      <c r="Q19" s="3">
        <v>948</v>
      </c>
      <c r="R19" s="15">
        <v>964</v>
      </c>
      <c r="S19" s="15">
        <v>958</v>
      </c>
      <c r="T19" s="16">
        <v>867</v>
      </c>
      <c r="U19" s="16">
        <v>848</v>
      </c>
      <c r="V19" s="28">
        <v>881</v>
      </c>
      <c r="W19" s="28">
        <v>860</v>
      </c>
      <c r="X19" s="28">
        <v>880</v>
      </c>
      <c r="Y19" s="28">
        <v>846</v>
      </c>
      <c r="Z19" s="28">
        <v>836</v>
      </c>
      <c r="AA19" s="28">
        <v>831</v>
      </c>
      <c r="AB19" s="28">
        <v>825</v>
      </c>
      <c r="AC19" s="28">
        <v>1162</v>
      </c>
      <c r="AD19" s="28">
        <v>1286</v>
      </c>
      <c r="AE19" s="28">
        <v>974</v>
      </c>
      <c r="AF19" s="28">
        <v>880</v>
      </c>
    </row>
    <row r="20" spans="2:32" s="49" customFormat="1" ht="22.5" x14ac:dyDescent="0.2">
      <c r="B20" s="68" t="s">
        <v>44</v>
      </c>
      <c r="C20" s="71"/>
      <c r="D20" s="43"/>
      <c r="E20" s="43"/>
      <c r="F20" s="43"/>
      <c r="G20" s="43"/>
      <c r="H20" s="43"/>
      <c r="I20" s="43"/>
      <c r="J20" s="43"/>
      <c r="K20" s="43"/>
      <c r="L20" s="43">
        <v>4678</v>
      </c>
      <c r="M20" s="44">
        <v>5338</v>
      </c>
      <c r="N20" s="45">
        <v>5333</v>
      </c>
      <c r="O20" s="46">
        <v>6215</v>
      </c>
      <c r="P20" s="44">
        <v>7493</v>
      </c>
      <c r="Q20" s="44">
        <v>8010</v>
      </c>
      <c r="R20" s="44">
        <v>7271</v>
      </c>
      <c r="S20" s="47">
        <v>9613</v>
      </c>
      <c r="T20" s="44">
        <v>10003</v>
      </c>
      <c r="U20" s="44">
        <v>12663</v>
      </c>
      <c r="V20" s="48">
        <v>11298</v>
      </c>
      <c r="W20" s="48">
        <v>13914</v>
      </c>
      <c r="X20" s="48">
        <v>14810</v>
      </c>
      <c r="Y20" s="48">
        <v>9650</v>
      </c>
      <c r="Z20" s="48">
        <v>12556</v>
      </c>
      <c r="AA20" s="48">
        <v>8621</v>
      </c>
      <c r="AB20" s="28">
        <v>14662</v>
      </c>
      <c r="AC20" s="28">
        <v>13737</v>
      </c>
      <c r="AD20" s="28">
        <v>12835</v>
      </c>
      <c r="AE20" s="28">
        <v>14333</v>
      </c>
      <c r="AF20" s="28">
        <v>15903</v>
      </c>
    </row>
    <row r="21" spans="2:32" ht="22.5" x14ac:dyDescent="0.2">
      <c r="B21" s="67" t="s">
        <v>45</v>
      </c>
      <c r="C21" s="70">
        <v>1215</v>
      </c>
      <c r="D21" s="6">
        <v>1042</v>
      </c>
      <c r="E21" s="6">
        <v>737</v>
      </c>
      <c r="F21" s="6">
        <v>864</v>
      </c>
      <c r="G21" s="6">
        <v>636</v>
      </c>
      <c r="H21" s="6">
        <v>701</v>
      </c>
      <c r="I21" s="6">
        <v>895</v>
      </c>
      <c r="J21" s="6">
        <v>984</v>
      </c>
      <c r="K21" s="6">
        <v>920</v>
      </c>
      <c r="L21" s="6">
        <v>1121</v>
      </c>
      <c r="M21" s="3">
        <v>1105</v>
      </c>
      <c r="N21" s="8">
        <v>1909</v>
      </c>
      <c r="O21" s="13">
        <v>2935</v>
      </c>
      <c r="P21" s="16">
        <v>4041</v>
      </c>
      <c r="Q21" s="3">
        <v>6145</v>
      </c>
      <c r="R21" s="16">
        <v>6891</v>
      </c>
      <c r="S21" s="16">
        <v>9410</v>
      </c>
      <c r="T21" s="16">
        <v>8982</v>
      </c>
      <c r="U21" s="16">
        <v>9524</v>
      </c>
      <c r="V21" s="28">
        <v>7788</v>
      </c>
      <c r="W21" s="28">
        <v>10361</v>
      </c>
      <c r="X21" s="28">
        <v>9614</v>
      </c>
      <c r="Y21" s="28">
        <v>10154</v>
      </c>
      <c r="Z21" s="28">
        <v>9653</v>
      </c>
      <c r="AA21" s="28">
        <v>10410</v>
      </c>
      <c r="AB21" s="28">
        <v>8665</v>
      </c>
      <c r="AC21" s="28">
        <v>50947</v>
      </c>
      <c r="AD21" s="28">
        <v>36297</v>
      </c>
      <c r="AE21" s="28">
        <v>32357</v>
      </c>
      <c r="AF21" s="28">
        <v>11729</v>
      </c>
    </row>
    <row r="22" spans="2:32" x14ac:dyDescent="0.2">
      <c r="B22" s="67" t="s">
        <v>46</v>
      </c>
      <c r="C22" s="70">
        <v>136767</v>
      </c>
      <c r="D22" s="6">
        <v>128081</v>
      </c>
      <c r="E22" s="6">
        <v>97512</v>
      </c>
      <c r="F22" s="6">
        <v>135327</v>
      </c>
      <c r="G22" s="6">
        <v>145530</v>
      </c>
      <c r="H22" s="6">
        <v>182567</v>
      </c>
      <c r="I22" s="6">
        <v>211189</v>
      </c>
      <c r="J22" s="6">
        <v>223849</v>
      </c>
      <c r="K22" s="6">
        <v>230223</v>
      </c>
      <c r="L22" s="6">
        <v>279275</v>
      </c>
      <c r="M22" s="3">
        <v>229956</v>
      </c>
      <c r="N22" s="8">
        <v>263316</v>
      </c>
      <c r="O22" s="13">
        <v>295052</v>
      </c>
      <c r="P22" s="16">
        <v>328382</v>
      </c>
      <c r="Q22" s="3">
        <v>360800</v>
      </c>
      <c r="R22" s="16">
        <v>410410</v>
      </c>
      <c r="S22" s="16">
        <v>442689</v>
      </c>
      <c r="T22" s="16">
        <v>546713</v>
      </c>
      <c r="U22" s="16">
        <v>609881</v>
      </c>
      <c r="V22" s="28">
        <v>531991</v>
      </c>
      <c r="W22" s="28">
        <v>686363</v>
      </c>
      <c r="X22" s="28">
        <v>715321</v>
      </c>
      <c r="Y22" s="28">
        <v>627542</v>
      </c>
      <c r="Z22" s="28">
        <v>578816</v>
      </c>
      <c r="AA22" s="28">
        <v>527859</v>
      </c>
      <c r="AB22" s="28">
        <v>619086</v>
      </c>
      <c r="AC22" s="28">
        <v>450805</v>
      </c>
      <c r="AD22" s="28">
        <v>479502</v>
      </c>
      <c r="AE22" s="28">
        <v>545133</v>
      </c>
      <c r="AF22" s="28">
        <v>563764</v>
      </c>
    </row>
    <row r="23" spans="2:32" x14ac:dyDescent="0.2">
      <c r="B23" s="67" t="s">
        <v>47</v>
      </c>
      <c r="C23" s="70"/>
      <c r="D23" s="6"/>
      <c r="E23" s="6"/>
      <c r="F23" s="6"/>
      <c r="G23" s="6"/>
      <c r="H23" s="6"/>
      <c r="I23" s="6"/>
      <c r="J23" s="6"/>
      <c r="K23" s="6"/>
      <c r="L23" s="6">
        <v>279973</v>
      </c>
      <c r="M23" s="3">
        <v>310537</v>
      </c>
      <c r="N23" s="8">
        <v>327235</v>
      </c>
      <c r="O23" s="13">
        <v>393484</v>
      </c>
      <c r="P23" s="16">
        <v>467814</v>
      </c>
      <c r="Q23" s="3">
        <v>512908</v>
      </c>
      <c r="R23" s="6">
        <v>500348</v>
      </c>
      <c r="S23" s="16">
        <v>538911</v>
      </c>
      <c r="T23" s="16">
        <v>597401</v>
      </c>
      <c r="U23" s="16">
        <v>613548</v>
      </c>
      <c r="V23" s="28">
        <v>652439</v>
      </c>
      <c r="W23" s="28">
        <v>734934</v>
      </c>
      <c r="X23" s="28">
        <v>754708</v>
      </c>
      <c r="Y23" s="28">
        <v>726837</v>
      </c>
      <c r="Z23" s="28">
        <v>712565</v>
      </c>
      <c r="AA23" s="28">
        <v>684575</v>
      </c>
      <c r="AB23" s="28">
        <v>679883</v>
      </c>
      <c r="AC23" s="28">
        <v>509956</v>
      </c>
      <c r="AD23" s="28">
        <v>532512</v>
      </c>
      <c r="AE23" s="28">
        <v>639137</v>
      </c>
      <c r="AF23" s="138">
        <v>616266</v>
      </c>
    </row>
    <row r="24" spans="2:32" ht="22.5" x14ac:dyDescent="0.2">
      <c r="B24" s="67" t="s">
        <v>48</v>
      </c>
      <c r="C24" s="72">
        <f t="shared" ref="C24:L24" si="0">(C22/C15)*100</f>
        <v>3.7755886839726789</v>
      </c>
      <c r="D24" s="10">
        <f t="shared" si="0"/>
        <v>3.5090098494244342</v>
      </c>
      <c r="E24" s="10">
        <f t="shared" si="0"/>
        <v>2.4957558176587162</v>
      </c>
      <c r="F24" s="10">
        <f t="shared" si="0"/>
        <v>3.3385659168603907</v>
      </c>
      <c r="G24" s="10">
        <f t="shared" si="0"/>
        <v>3.8295483880135373</v>
      </c>
      <c r="H24" s="10">
        <f t="shared" si="0"/>
        <v>4.6208298394540863</v>
      </c>
      <c r="I24" s="10">
        <f t="shared" si="0"/>
        <v>5.5739516096679314</v>
      </c>
      <c r="J24" s="10">
        <f t="shared" si="0"/>
        <v>5.4711717940953122</v>
      </c>
      <c r="K24" s="10">
        <f t="shared" si="0"/>
        <v>5.527596204058848</v>
      </c>
      <c r="L24" s="10">
        <f t="shared" si="0"/>
        <v>6.0679400704143953</v>
      </c>
      <c r="M24" s="10">
        <f t="shared" ref="M24" si="1">(M22/M15)*100</f>
        <v>4.7416013265827504</v>
      </c>
      <c r="N24" s="10">
        <f>(N22/N15)*100</f>
        <v>5.1589620007640988</v>
      </c>
      <c r="O24" s="14">
        <f>SUM(O22/O15)*100</f>
        <v>5.233574969544188</v>
      </c>
      <c r="P24" s="10">
        <f t="shared" ref="P24:AD24" si="2">(P22/P15)*100</f>
        <v>5.5230602929568873</v>
      </c>
      <c r="Q24" s="10">
        <f t="shared" si="2"/>
        <v>5.8303412704940616</v>
      </c>
      <c r="R24" s="10">
        <f t="shared" si="2"/>
        <v>6.118734246022286</v>
      </c>
      <c r="S24" s="10">
        <f t="shared" si="2"/>
        <v>6.4833162129697088</v>
      </c>
      <c r="T24" s="10">
        <f t="shared" si="2"/>
        <v>6.9628851512968275</v>
      </c>
      <c r="U24" s="10">
        <f t="shared" si="2"/>
        <v>7.5354075727336518</v>
      </c>
      <c r="V24" s="10">
        <f t="shared" si="2"/>
        <v>6.3070504295150291</v>
      </c>
      <c r="W24" s="10">
        <f t="shared" si="2"/>
        <v>7.6090464288822339</v>
      </c>
      <c r="X24" s="10">
        <f t="shared" si="2"/>
        <v>7.4929116392412993</v>
      </c>
      <c r="Y24" s="10">
        <f t="shared" si="2"/>
        <v>6.5231510105581698</v>
      </c>
      <c r="Z24" s="10">
        <f t="shared" si="2"/>
        <v>5.9130175037029398</v>
      </c>
      <c r="AA24" s="10">
        <f t="shared" si="2"/>
        <v>5.286712505092825</v>
      </c>
      <c r="AB24" s="10">
        <f t="shared" si="2"/>
        <v>5.8801164272284705</v>
      </c>
      <c r="AC24" s="10">
        <f t="shared" si="2"/>
        <v>4.3104915512242892</v>
      </c>
      <c r="AD24" s="10">
        <f t="shared" si="2"/>
        <v>4.3097433318122711</v>
      </c>
      <c r="AE24" s="10">
        <f>(AE22/AE15)*100</f>
        <v>4.6165196699172304</v>
      </c>
      <c r="AF24" s="10">
        <f>(AF22/AF15)*100</f>
        <v>4.6513573499397998</v>
      </c>
    </row>
    <row r="25" spans="2:32" ht="22.5" x14ac:dyDescent="0.2">
      <c r="B25" s="67" t="s">
        <v>49</v>
      </c>
      <c r="C25" s="72">
        <f t="shared" ref="C25:L25" si="3">(C21/C15)*100000</f>
        <v>33.541280067756148</v>
      </c>
      <c r="D25" s="10">
        <f t="shared" si="3"/>
        <v>28.547468110806918</v>
      </c>
      <c r="E25" s="10">
        <f t="shared" si="3"/>
        <v>18.863032627927577</v>
      </c>
      <c r="F25" s="10">
        <f t="shared" si="3"/>
        <v>21.315191736810672</v>
      </c>
      <c r="G25" s="10">
        <f t="shared" si="3"/>
        <v>16.736018516983506</v>
      </c>
      <c r="H25" s="10">
        <f t="shared" si="3"/>
        <v>17.742536808170779</v>
      </c>
      <c r="I25" s="10">
        <f t="shared" si="3"/>
        <v>23.62190592622153</v>
      </c>
      <c r="J25" s="10">
        <f t="shared" si="3"/>
        <v>24.050288566800777</v>
      </c>
      <c r="K25" s="10">
        <f t="shared" si="3"/>
        <v>22.08896812105715</v>
      </c>
      <c r="L25" s="10">
        <f t="shared" si="3"/>
        <v>24.356497427032625</v>
      </c>
      <c r="M25" s="10">
        <f t="shared" ref="M25:N25" si="4">(M21/M15)*100000</f>
        <v>22.78466083021943</v>
      </c>
      <c r="N25" s="10">
        <f t="shared" si="4"/>
        <v>37.401671221872824</v>
      </c>
      <c r="O25" s="14">
        <f>SUM(O21/O15)*100000</f>
        <v>52.060458955072974</v>
      </c>
      <c r="P25" s="10">
        <f t="shared" ref="P25:AD25" si="5">(P21/P15)*100000</f>
        <v>67.965621269858843</v>
      </c>
      <c r="Q25" s="10">
        <f t="shared" si="5"/>
        <v>99.300019698409116</v>
      </c>
      <c r="R25" s="10">
        <f t="shared" si="5"/>
        <v>102.73676978957525</v>
      </c>
      <c r="S25" s="10">
        <f t="shared" si="5"/>
        <v>137.81233679636256</v>
      </c>
      <c r="T25" s="10">
        <f t="shared" si="5"/>
        <v>114.39390398426249</v>
      </c>
      <c r="U25" s="10">
        <f t="shared" si="5"/>
        <v>117.67413925456817</v>
      </c>
      <c r="V25" s="10">
        <f t="shared" si="5"/>
        <v>92.331089708403056</v>
      </c>
      <c r="W25" s="10">
        <f t="shared" si="5"/>
        <v>114.86244166665281</v>
      </c>
      <c r="X25" s="10">
        <f t="shared" si="5"/>
        <v>100.7056307583111</v>
      </c>
      <c r="Y25" s="10">
        <f t="shared" si="5"/>
        <v>105.54843398721944</v>
      </c>
      <c r="Z25" s="10">
        <f t="shared" si="5"/>
        <v>98.612267047290473</v>
      </c>
      <c r="AA25" s="10">
        <f t="shared" si="5"/>
        <v>104.26018534876985</v>
      </c>
      <c r="AB25" s="10">
        <f t="shared" si="5"/>
        <v>82.300696255342075</v>
      </c>
      <c r="AC25" s="10">
        <f t="shared" si="5"/>
        <v>487.14325054119593</v>
      </c>
      <c r="AD25" s="10">
        <f t="shared" si="5"/>
        <v>326.23587329101866</v>
      </c>
      <c r="AE25" s="10">
        <f>(AE21/AE15)*100000</f>
        <v>274.01886688113143</v>
      </c>
      <c r="AF25" s="10">
        <f>(AF21/AF15)*100000</f>
        <v>96.770581941102861</v>
      </c>
    </row>
    <row r="26" spans="2:32" x14ac:dyDescent="0.2">
      <c r="B26" s="67" t="s">
        <v>50</v>
      </c>
      <c r="C26" s="72">
        <f t="shared" ref="C26:L26" si="6">(C18/C15)*100000</f>
        <v>9.8553390816369912</v>
      </c>
      <c r="D26" s="10">
        <f t="shared" si="6"/>
        <v>10.13681689155332</v>
      </c>
      <c r="E26" s="10">
        <f t="shared" si="6"/>
        <v>15.970871587281966</v>
      </c>
      <c r="F26" s="10">
        <f t="shared" si="6"/>
        <v>23.56019457020161</v>
      </c>
      <c r="G26" s="10">
        <f t="shared" si="6"/>
        <v>23.419900125967487</v>
      </c>
      <c r="H26" s="10">
        <f t="shared" si="6"/>
        <v>20.754465310556402</v>
      </c>
      <c r="I26" s="10">
        <f t="shared" si="6"/>
        <v>19.610140897410723</v>
      </c>
      <c r="J26" s="10">
        <f t="shared" si="6"/>
        <v>20.824030344425061</v>
      </c>
      <c r="K26" s="10">
        <f t="shared" si="6"/>
        <v>16.734794326496559</v>
      </c>
      <c r="L26" s="10">
        <f t="shared" si="6"/>
        <v>18.294532411740832</v>
      </c>
      <c r="M26" s="10">
        <f t="shared" ref="M26:N26" si="7">(M18/M15)*100000</f>
        <v>10.928389357480812</v>
      </c>
      <c r="N26" s="10">
        <f t="shared" si="7"/>
        <v>11.500671035746123</v>
      </c>
      <c r="O26" s="14">
        <f>SUM(O18/O15)*100000</f>
        <v>11.600524755236023</v>
      </c>
      <c r="P26" s="10">
        <f t="shared" ref="P26:AD26" si="8">(P18/P15)*100000</f>
        <v>12.799266960248099</v>
      </c>
      <c r="Q26" s="10">
        <f t="shared" si="8"/>
        <v>12.006495465568426</v>
      </c>
      <c r="R26" s="10">
        <f t="shared" si="8"/>
        <v>8.7663939393803858</v>
      </c>
      <c r="S26" s="10">
        <f t="shared" si="8"/>
        <v>7.1615550152413707</v>
      </c>
      <c r="T26" s="10">
        <f t="shared" si="8"/>
        <v>4.7250209728525263</v>
      </c>
      <c r="U26" s="10">
        <f t="shared" si="8"/>
        <v>6.5237238057971449</v>
      </c>
      <c r="V26" s="10">
        <f t="shared" si="8"/>
        <v>8.9509466782029161</v>
      </c>
      <c r="W26" s="10">
        <f t="shared" si="8"/>
        <v>6.0308047743132063</v>
      </c>
      <c r="X26" s="10">
        <f t="shared" si="8"/>
        <v>5.9392648887000616</v>
      </c>
      <c r="Y26" s="10">
        <f t="shared" si="8"/>
        <v>6.0289631389193685</v>
      </c>
      <c r="Z26" s="10">
        <f t="shared" si="8"/>
        <v>5.7923086517987876</v>
      </c>
      <c r="AA26" s="10">
        <f t="shared" si="8"/>
        <v>5.6286478545637522</v>
      </c>
      <c r="AB26" s="10">
        <f t="shared" si="8"/>
        <v>4.5685672127893291</v>
      </c>
      <c r="AC26" s="10">
        <f t="shared" si="8"/>
        <v>4.5705237552494093</v>
      </c>
      <c r="AD26" s="10">
        <f t="shared" si="8"/>
        <v>5.2040270720858413</v>
      </c>
      <c r="AE26" s="10">
        <f>(AE18/AE15)*100000</f>
        <v>4.5476444514376357</v>
      </c>
      <c r="AF26" s="10">
        <f>(AF18/AF15)*100000</f>
        <v>6.2704102886212096</v>
      </c>
    </row>
    <row r="27" spans="2:32" ht="23.25" thickBot="1" x14ac:dyDescent="0.25">
      <c r="B27" s="261" t="s">
        <v>51</v>
      </c>
      <c r="C27" s="262" t="s">
        <v>0</v>
      </c>
      <c r="D27" s="263" t="s">
        <v>0</v>
      </c>
      <c r="E27" s="263" t="s">
        <v>0</v>
      </c>
      <c r="F27" s="263" t="s">
        <v>0</v>
      </c>
      <c r="G27" s="263" t="s">
        <v>0</v>
      </c>
      <c r="H27" s="263" t="s">
        <v>0</v>
      </c>
      <c r="I27" s="264">
        <v>277117975992.19</v>
      </c>
      <c r="J27" s="264">
        <v>318248908267.32001</v>
      </c>
      <c r="K27" s="264">
        <v>365731147959.14001</v>
      </c>
      <c r="L27" s="264">
        <v>405192155159.13</v>
      </c>
      <c r="M27" s="265">
        <v>488140758635.59003</v>
      </c>
      <c r="N27" s="265">
        <v>549870433344.64001</v>
      </c>
      <c r="O27" s="265">
        <v>647350122605.81006</v>
      </c>
      <c r="P27" s="265">
        <v>784154973142.06995</v>
      </c>
      <c r="Q27" s="265">
        <v>1017337843425.35</v>
      </c>
      <c r="R27" s="265">
        <v>1341321454583.8</v>
      </c>
      <c r="S27" s="265">
        <v>1471152365400.74</v>
      </c>
      <c r="T27" s="265">
        <v>1718746958846.96</v>
      </c>
      <c r="U27" s="265">
        <v>2013062897037.0999</v>
      </c>
      <c r="V27" s="266">
        <v>2300822962105.8501</v>
      </c>
      <c r="W27" s="266">
        <v>2611482513672</v>
      </c>
      <c r="X27" s="266">
        <v>2898241435225</v>
      </c>
      <c r="Y27" s="265">
        <v>3093405674158</v>
      </c>
      <c r="Z27" s="265" t="s">
        <v>52</v>
      </c>
      <c r="AA27" s="266">
        <v>3842820062368</v>
      </c>
      <c r="AB27" s="266">
        <v>4106628637479.3398</v>
      </c>
      <c r="AC27" s="267">
        <v>4060769306360</v>
      </c>
      <c r="AD27" s="268">
        <v>4634302961012</v>
      </c>
      <c r="AE27" s="268">
        <v>5573049210373</v>
      </c>
      <c r="AF27" s="269"/>
    </row>
    <row r="28" spans="2:32" x14ac:dyDescent="0.2">
      <c r="B28" t="s">
        <v>53</v>
      </c>
      <c r="M28" s="9"/>
      <c r="N28" s="9"/>
      <c r="O28" s="1"/>
      <c r="P28" s="1"/>
      <c r="Q28" s="2"/>
      <c r="S28" s="2"/>
      <c r="T28" s="2"/>
      <c r="U28" s="2"/>
      <c r="V28" s="2"/>
      <c r="W28" s="21" t="s">
        <v>0</v>
      </c>
      <c r="X28" s="21" t="s">
        <v>0</v>
      </c>
      <c r="Y28" s="21" t="s">
        <v>0</v>
      </c>
      <c r="Z28" s="21" t="s">
        <v>0</v>
      </c>
      <c r="AA28" s="21" t="s">
        <v>0</v>
      </c>
      <c r="AB28" s="21" t="s">
        <v>0</v>
      </c>
      <c r="AC28" s="21" t="s">
        <v>0</v>
      </c>
      <c r="AD28" s="21" t="s">
        <v>0</v>
      </c>
      <c r="AE28" s="21" t="s">
        <v>0</v>
      </c>
    </row>
    <row r="29" spans="2:32" ht="15" x14ac:dyDescent="0.25">
      <c r="T29" s="42" t="s">
        <v>0</v>
      </c>
      <c r="U29" s="42" t="s">
        <v>0</v>
      </c>
      <c r="V29" s="42" t="s">
        <v>0</v>
      </c>
      <c r="W29" s="42" t="s">
        <v>0</v>
      </c>
      <c r="X29" s="42" t="s">
        <v>0</v>
      </c>
      <c r="Y29" s="42" t="s">
        <v>0</v>
      </c>
      <c r="AA29" s="26" t="s">
        <v>0</v>
      </c>
      <c r="AB29" s="26" t="s">
        <v>0</v>
      </c>
      <c r="AC29" s="26" t="s">
        <v>0</v>
      </c>
      <c r="AD29" s="26" t="s">
        <v>0</v>
      </c>
      <c r="AE29" s="26" t="s">
        <v>0</v>
      </c>
    </row>
  </sheetData>
  <printOptions horizontalCentered="1" verticalCentered="1"/>
  <pageMargins left="0.19685039370078741" right="0.15748031496062992" top="0.74803149606299213" bottom="0.55118110236220474" header="0.31496062992125984" footer="0.31496062992125984"/>
  <pageSetup paperSize="14" scale="7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AF49"/>
  <sheetViews>
    <sheetView topLeftCell="A4" workbookViewId="0">
      <selection activeCell="B23" sqref="B23"/>
    </sheetView>
  </sheetViews>
  <sheetFormatPr baseColWidth="10" defaultColWidth="11.42578125" defaultRowHeight="12.75" x14ac:dyDescent="0.2"/>
  <cols>
    <col min="2" max="2" width="21.5703125" customWidth="1"/>
    <col min="3" max="3" width="7.5703125" customWidth="1"/>
    <col min="4" max="4" width="9.140625" bestFit="1" customWidth="1"/>
    <col min="5" max="9" width="7.85546875" bestFit="1" customWidth="1"/>
    <col min="10" max="10" width="12.140625" customWidth="1"/>
    <col min="11" max="11" width="12.28515625" customWidth="1"/>
    <col min="12" max="12" width="11.140625" customWidth="1"/>
    <col min="13" max="13" width="10.5703125" customWidth="1"/>
    <col min="14" max="15" width="7.85546875" bestFit="1" customWidth="1"/>
    <col min="16" max="16" width="10.140625" bestFit="1" customWidth="1"/>
    <col min="17" max="21" width="7.85546875" bestFit="1" customWidth="1"/>
    <col min="22" max="23" width="8.5703125" customWidth="1"/>
    <col min="24" max="24" width="8" customWidth="1"/>
    <col min="25" max="25" width="8.7109375" customWidth="1"/>
    <col min="26" max="26" width="11" customWidth="1"/>
    <col min="27" max="27" width="12.85546875" customWidth="1"/>
    <col min="31" max="31" width="12.140625" customWidth="1"/>
  </cols>
  <sheetData>
    <row r="7" spans="2:32" x14ac:dyDescent="0.2">
      <c r="B7" s="21" t="s">
        <v>1</v>
      </c>
    </row>
    <row r="8" spans="2:32" x14ac:dyDescent="0.2">
      <c r="B8" s="21" t="s">
        <v>54</v>
      </c>
    </row>
    <row r="9" spans="2:32" x14ac:dyDescent="0.2">
      <c r="B9" s="274" t="s">
        <v>4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</row>
    <row r="10" spans="2:32" x14ac:dyDescent="0.2">
      <c r="B10" t="s">
        <v>5</v>
      </c>
      <c r="C10" s="17"/>
    </row>
    <row r="11" spans="2:32" x14ac:dyDescent="0.2">
      <c r="B11" s="21" t="s">
        <v>0</v>
      </c>
    </row>
    <row r="12" spans="2:32" ht="15.75" customHeight="1" x14ac:dyDescent="0.2">
      <c r="B12" t="s">
        <v>55</v>
      </c>
    </row>
    <row r="13" spans="2:32" ht="15" customHeight="1" x14ac:dyDescent="0.2">
      <c r="B13" s="21" t="s">
        <v>7</v>
      </c>
    </row>
    <row r="14" spans="2:32" ht="15" x14ac:dyDescent="0.25">
      <c r="B14" s="111" t="s">
        <v>8</v>
      </c>
      <c r="C14" s="111" t="s">
        <v>56</v>
      </c>
      <c r="D14" s="111" t="s">
        <v>57</v>
      </c>
      <c r="E14" s="111" t="s">
        <v>58</v>
      </c>
      <c r="F14" s="111" t="s">
        <v>59</v>
      </c>
      <c r="G14" s="111" t="s">
        <v>60</v>
      </c>
      <c r="H14" s="111" t="s">
        <v>61</v>
      </c>
      <c r="I14" s="111" t="s">
        <v>62</v>
      </c>
      <c r="J14" s="111" t="s">
        <v>63</v>
      </c>
      <c r="K14" s="111" t="s">
        <v>64</v>
      </c>
      <c r="L14" s="111" t="s">
        <v>65</v>
      </c>
      <c r="M14" s="111" t="s">
        <v>66</v>
      </c>
      <c r="N14" s="111" t="s">
        <v>67</v>
      </c>
      <c r="O14" s="111" t="s">
        <v>68</v>
      </c>
      <c r="P14" s="111" t="s">
        <v>69</v>
      </c>
      <c r="Q14" s="111" t="s">
        <v>70</v>
      </c>
      <c r="R14" s="111" t="s">
        <v>71</v>
      </c>
      <c r="S14" s="111">
        <v>2010</v>
      </c>
      <c r="T14" s="111" t="s">
        <v>72</v>
      </c>
      <c r="U14" s="111" t="s">
        <v>73</v>
      </c>
      <c r="V14" s="111">
        <v>2013</v>
      </c>
      <c r="W14" s="111" t="s">
        <v>74</v>
      </c>
      <c r="X14" s="111" t="s">
        <v>75</v>
      </c>
      <c r="Y14" s="111" t="s">
        <v>76</v>
      </c>
      <c r="Z14" s="111" t="s">
        <v>77</v>
      </c>
      <c r="AA14" s="111" t="s">
        <v>78</v>
      </c>
      <c r="AB14" s="111" t="s">
        <v>79</v>
      </c>
      <c r="AC14" s="111">
        <v>2020</v>
      </c>
      <c r="AD14" s="111" t="s">
        <v>80</v>
      </c>
      <c r="AE14" s="111" t="s">
        <v>81</v>
      </c>
      <c r="AF14" s="111" t="s">
        <v>82</v>
      </c>
    </row>
    <row r="15" spans="2:32" x14ac:dyDescent="0.2">
      <c r="B15" s="270" t="s">
        <v>39</v>
      </c>
      <c r="C15" s="12">
        <v>3622402</v>
      </c>
      <c r="D15" s="12">
        <v>3650061</v>
      </c>
      <c r="E15" s="12">
        <v>3907113</v>
      </c>
      <c r="F15" s="12">
        <v>4053447</v>
      </c>
      <c r="G15" s="12">
        <v>3800187</v>
      </c>
      <c r="H15" s="12">
        <v>3950957</v>
      </c>
      <c r="I15" s="12">
        <v>3788856</v>
      </c>
      <c r="J15" s="12">
        <v>4091427</v>
      </c>
      <c r="K15" s="12">
        <v>4164975</v>
      </c>
      <c r="L15" s="12">
        <v>4602468</v>
      </c>
      <c r="M15" s="5">
        <v>4849754</v>
      </c>
      <c r="N15" s="7">
        <v>5104050</v>
      </c>
      <c r="O15" s="11">
        <v>5637676</v>
      </c>
      <c r="P15" s="11">
        <v>5945653</v>
      </c>
      <c r="Q15" s="11">
        <v>6188317</v>
      </c>
      <c r="R15" s="11">
        <v>6707433</v>
      </c>
      <c r="S15" s="11">
        <v>6828126</v>
      </c>
      <c r="T15" s="11">
        <v>7851817</v>
      </c>
      <c r="U15" s="11">
        <v>8093537</v>
      </c>
      <c r="V15" s="11">
        <v>8434862</v>
      </c>
      <c r="W15" s="11">
        <v>9020355</v>
      </c>
      <c r="X15" s="11">
        <v>9546636</v>
      </c>
      <c r="Y15" s="11">
        <v>9620228</v>
      </c>
      <c r="Z15" s="28">
        <v>9788843</v>
      </c>
      <c r="AA15" s="28">
        <v>9984636</v>
      </c>
      <c r="AB15" s="28">
        <v>10528465</v>
      </c>
      <c r="AC15" s="28">
        <v>10458320</v>
      </c>
      <c r="AD15" s="28">
        <v>11125999</v>
      </c>
      <c r="AE15" s="28">
        <v>11808311</v>
      </c>
      <c r="AF15" s="28">
        <v>12120419</v>
      </c>
    </row>
    <row r="16" spans="2:32" x14ac:dyDescent="0.2">
      <c r="B16" s="21" t="s">
        <v>83</v>
      </c>
    </row>
    <row r="17" spans="2:31" x14ac:dyDescent="0.2">
      <c r="B17" s="20" t="s">
        <v>0</v>
      </c>
      <c r="C17" t="s">
        <v>0</v>
      </c>
      <c r="E17" t="s">
        <v>0</v>
      </c>
      <c r="F17" s="20" t="s">
        <v>0</v>
      </c>
      <c r="G17" s="22" t="s">
        <v>0</v>
      </c>
      <c r="H17" s="20" t="s">
        <v>0</v>
      </c>
      <c r="O17" s="23" t="s">
        <v>0</v>
      </c>
      <c r="S17" s="21" t="s">
        <v>0</v>
      </c>
    </row>
    <row r="18" spans="2:31" x14ac:dyDescent="0.2">
      <c r="B18" t="s">
        <v>0</v>
      </c>
      <c r="C18" t="s">
        <v>0</v>
      </c>
      <c r="E18" t="s">
        <v>0</v>
      </c>
      <c r="F18" s="20" t="s">
        <v>0</v>
      </c>
      <c r="O18" t="s">
        <v>0</v>
      </c>
      <c r="S18" s="20" t="s">
        <v>0</v>
      </c>
      <c r="Z18" t="s">
        <v>0</v>
      </c>
      <c r="AC18" s="26" t="s">
        <v>0</v>
      </c>
    </row>
    <row r="19" spans="2:31" x14ac:dyDescent="0.2">
      <c r="O19" s="20" t="s">
        <v>0</v>
      </c>
      <c r="S19" s="20" t="s">
        <v>0</v>
      </c>
      <c r="X19" s="23" t="s">
        <v>0</v>
      </c>
      <c r="Z19" s="20"/>
      <c r="AB19" s="26" t="s">
        <v>0</v>
      </c>
    </row>
    <row r="20" spans="2:31" x14ac:dyDescent="0.2">
      <c r="X20" t="s">
        <v>0</v>
      </c>
    </row>
    <row r="21" spans="2:31" x14ac:dyDescent="0.2">
      <c r="X21" s="20" t="s">
        <v>0</v>
      </c>
    </row>
    <row r="22" spans="2:31" x14ac:dyDescent="0.2">
      <c r="Z22" t="s">
        <v>0</v>
      </c>
      <c r="AA22" s="21" t="s">
        <v>84</v>
      </c>
    </row>
    <row r="23" spans="2:31" x14ac:dyDescent="0.2">
      <c r="Z23" s="20" t="s">
        <v>85</v>
      </c>
      <c r="AA23" s="100" t="s">
        <v>86</v>
      </c>
      <c r="AB23" s="100" t="s">
        <v>87</v>
      </c>
      <c r="AC23" s="100" t="s">
        <v>88</v>
      </c>
      <c r="AD23" s="100" t="s">
        <v>89</v>
      </c>
      <c r="AE23" s="100" t="s">
        <v>90</v>
      </c>
    </row>
    <row r="24" spans="2:31" x14ac:dyDescent="0.2">
      <c r="Z24" s="120">
        <v>1174870</v>
      </c>
      <c r="AA24" s="120">
        <v>10500896</v>
      </c>
      <c r="AB24" s="120">
        <v>1002013</v>
      </c>
      <c r="AC24" s="120">
        <v>225840</v>
      </c>
      <c r="AD24" s="120">
        <v>391670</v>
      </c>
      <c r="AE24" s="29">
        <v>12120419</v>
      </c>
    </row>
    <row r="25" spans="2:31" x14ac:dyDescent="0.2">
      <c r="AA25" s="101">
        <f>+AA24/$AE$24</f>
        <v>0.86638060944922779</v>
      </c>
      <c r="AB25" s="101">
        <f t="shared" ref="AB25:AD25" si="0">+AB24/$AE$24</f>
        <v>8.2671481901739535E-2</v>
      </c>
      <c r="AC25" s="101">
        <f t="shared" si="0"/>
        <v>1.8633019205029133E-2</v>
      </c>
      <c r="AD25" s="101">
        <f t="shared" si="0"/>
        <v>3.2314889444003542E-2</v>
      </c>
      <c r="AE25" s="20" t="s">
        <v>0</v>
      </c>
    </row>
    <row r="26" spans="2:31" x14ac:dyDescent="0.2">
      <c r="AA26" t="s">
        <v>0</v>
      </c>
    </row>
    <row r="43" spans="6:31" x14ac:dyDescent="0.2">
      <c r="F43" s="21" t="s">
        <v>83</v>
      </c>
    </row>
    <row r="45" spans="6:31" x14ac:dyDescent="0.2">
      <c r="Z45" s="114" t="s">
        <v>0</v>
      </c>
      <c r="AA45" s="21" t="s">
        <v>0</v>
      </c>
    </row>
    <row r="46" spans="6:31" x14ac:dyDescent="0.2">
      <c r="Z46" t="s">
        <v>0</v>
      </c>
      <c r="AA46" t="s">
        <v>0</v>
      </c>
      <c r="AB46" t="s">
        <v>0</v>
      </c>
      <c r="AC46" t="s">
        <v>0</v>
      </c>
      <c r="AD46" t="s">
        <v>0</v>
      </c>
      <c r="AE46" t="s">
        <v>0</v>
      </c>
    </row>
    <row r="47" spans="6:31" x14ac:dyDescent="0.2">
      <c r="Z47" t="s">
        <v>0</v>
      </c>
      <c r="AA47" t="s">
        <v>0</v>
      </c>
      <c r="AB47" t="s">
        <v>0</v>
      </c>
      <c r="AC47" t="s">
        <v>0</v>
      </c>
      <c r="AD47" t="s">
        <v>0</v>
      </c>
      <c r="AE47" t="s">
        <v>0</v>
      </c>
    </row>
    <row r="48" spans="6:31" x14ac:dyDescent="0.2">
      <c r="Z48" s="21" t="s">
        <v>0</v>
      </c>
      <c r="AA48" s="38" t="s">
        <v>0</v>
      </c>
      <c r="AB48" s="38" t="s">
        <v>0</v>
      </c>
      <c r="AC48" s="38" t="s">
        <v>0</v>
      </c>
      <c r="AD48" s="38" t="s">
        <v>0</v>
      </c>
    </row>
    <row r="49" spans="28:30" x14ac:dyDescent="0.2">
      <c r="AB49" s="21" t="s">
        <v>0</v>
      </c>
      <c r="AC49" s="21" t="s">
        <v>0</v>
      </c>
      <c r="AD49" s="21" t="s">
        <v>0</v>
      </c>
    </row>
  </sheetData>
  <mergeCells count="1">
    <mergeCell ref="B9:W9"/>
  </mergeCells>
  <printOptions horizontalCentered="1" verticalCentered="1"/>
  <pageMargins left="0.19685039370078741" right="0" top="0.74803149606299213" bottom="0.74803149606299213" header="0.31496062992125984" footer="0.31496062992125984"/>
  <pageSetup paperSize="14" scale="7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W48"/>
  <sheetViews>
    <sheetView workbookViewId="0">
      <selection activeCell="B9" sqref="B9"/>
    </sheetView>
  </sheetViews>
  <sheetFormatPr baseColWidth="10" defaultColWidth="11.42578125" defaultRowHeight="12.75" x14ac:dyDescent="0.2"/>
  <cols>
    <col min="2" max="2" width="6.7109375" customWidth="1"/>
    <col min="3" max="3" width="30.28515625" customWidth="1"/>
    <col min="8" max="8" width="13.5703125" customWidth="1"/>
    <col min="15" max="15" width="9.42578125" customWidth="1"/>
    <col min="16" max="16" width="9" customWidth="1"/>
    <col min="17" max="17" width="9.42578125" bestFit="1" customWidth="1"/>
    <col min="18" max="18" width="11.85546875" customWidth="1"/>
    <col min="19" max="19" width="11.42578125" customWidth="1"/>
    <col min="23" max="23" width="8.85546875" customWidth="1"/>
  </cols>
  <sheetData>
    <row r="7" spans="2:23" x14ac:dyDescent="0.2">
      <c r="B7" s="21" t="s">
        <v>1</v>
      </c>
    </row>
    <row r="8" spans="2:23" x14ac:dyDescent="0.2">
      <c r="B8" s="21" t="s">
        <v>2</v>
      </c>
    </row>
    <row r="9" spans="2:23" x14ac:dyDescent="0.2">
      <c r="B9" t="s">
        <v>4</v>
      </c>
    </row>
    <row r="10" spans="2:23" x14ac:dyDescent="0.2">
      <c r="B10" t="s">
        <v>5</v>
      </c>
      <c r="C10" s="17"/>
    </row>
    <row r="12" spans="2:23" ht="13.5" customHeight="1" thickBot="1" x14ac:dyDescent="0.25">
      <c r="C12" s="275" t="s">
        <v>91</v>
      </c>
      <c r="D12" s="275"/>
      <c r="E12" s="275"/>
      <c r="F12" s="275"/>
      <c r="G12" s="275"/>
      <c r="H12" s="275"/>
      <c r="I12" s="275"/>
    </row>
    <row r="13" spans="2:23" ht="15" x14ac:dyDescent="0.25">
      <c r="C13" s="111" t="s">
        <v>8</v>
      </c>
      <c r="D13" s="111">
        <v>2004</v>
      </c>
      <c r="E13" s="111">
        <v>2005</v>
      </c>
      <c r="F13" s="111">
        <v>2006</v>
      </c>
      <c r="G13" s="111">
        <v>2007</v>
      </c>
      <c r="H13" s="111">
        <v>2008</v>
      </c>
      <c r="I13" s="111">
        <v>2009</v>
      </c>
      <c r="J13" s="111">
        <v>2010</v>
      </c>
      <c r="K13" s="111">
        <v>2011</v>
      </c>
      <c r="L13" s="111">
        <v>2012</v>
      </c>
      <c r="M13" s="111">
        <v>2013</v>
      </c>
      <c r="N13" s="111">
        <v>2014</v>
      </c>
      <c r="O13" s="111">
        <v>2015</v>
      </c>
      <c r="P13" s="111">
        <v>2016</v>
      </c>
      <c r="Q13" s="111">
        <v>2017</v>
      </c>
      <c r="R13" s="111">
        <v>2018</v>
      </c>
      <c r="S13" s="111">
        <v>2019</v>
      </c>
      <c r="T13" s="111">
        <v>2020</v>
      </c>
      <c r="U13" s="111">
        <v>2021</v>
      </c>
      <c r="V13" s="111">
        <v>2022</v>
      </c>
      <c r="W13" s="111">
        <v>2023</v>
      </c>
    </row>
    <row r="14" spans="2:23" ht="46.5" customHeight="1" thickBot="1" x14ac:dyDescent="0.25">
      <c r="C14" s="32" t="s">
        <v>92</v>
      </c>
      <c r="D14" s="102">
        <v>1350</v>
      </c>
      <c r="E14" s="102">
        <v>5791</v>
      </c>
      <c r="F14" s="102">
        <v>5269</v>
      </c>
      <c r="G14" s="102">
        <v>21591</v>
      </c>
      <c r="H14" s="102">
        <v>109148</v>
      </c>
      <c r="I14" s="102">
        <v>73600</v>
      </c>
      <c r="J14" s="102">
        <v>155099</v>
      </c>
      <c r="K14" s="102">
        <v>243165</v>
      </c>
      <c r="L14" s="102">
        <v>411153</v>
      </c>
      <c r="M14" s="102">
        <v>364601</v>
      </c>
      <c r="N14" s="102">
        <v>417009</v>
      </c>
      <c r="O14" s="102">
        <v>405129</v>
      </c>
      <c r="P14" s="102">
        <v>457949</v>
      </c>
      <c r="Q14" s="102">
        <v>620455</v>
      </c>
      <c r="R14" s="102">
        <v>715546</v>
      </c>
      <c r="S14" s="102">
        <v>648474</v>
      </c>
      <c r="T14" s="102">
        <v>859698</v>
      </c>
      <c r="U14" s="102">
        <v>886575</v>
      </c>
      <c r="V14" s="102">
        <v>953115</v>
      </c>
      <c r="W14" s="102">
        <v>1002013</v>
      </c>
    </row>
    <row r="15" spans="2:23" x14ac:dyDescent="0.2">
      <c r="C15" s="21" t="s">
        <v>83</v>
      </c>
    </row>
    <row r="17" spans="17:22" x14ac:dyDescent="0.2">
      <c r="Q17" t="s">
        <v>0</v>
      </c>
    </row>
    <row r="20" spans="17:22" x14ac:dyDescent="0.2">
      <c r="Q20" t="s">
        <v>0</v>
      </c>
      <c r="R20" s="21" t="s">
        <v>84</v>
      </c>
    </row>
    <row r="21" spans="17:22" x14ac:dyDescent="0.2">
      <c r="Q21" s="20" t="s">
        <v>85</v>
      </c>
      <c r="R21" s="100" t="s">
        <v>86</v>
      </c>
      <c r="S21" s="100" t="s">
        <v>87</v>
      </c>
      <c r="T21" s="100" t="s">
        <v>88</v>
      </c>
      <c r="U21" s="100" t="s">
        <v>89</v>
      </c>
      <c r="V21" s="100" t="s">
        <v>90</v>
      </c>
    </row>
    <row r="22" spans="17:22" x14ac:dyDescent="0.2">
      <c r="Q22" s="120">
        <v>1174870</v>
      </c>
      <c r="R22" s="120">
        <v>10500896</v>
      </c>
      <c r="S22" s="120">
        <v>1002013</v>
      </c>
      <c r="T22" s="120">
        <v>225840</v>
      </c>
      <c r="U22" s="120">
        <v>391670</v>
      </c>
      <c r="V22" s="29">
        <v>12120419</v>
      </c>
    </row>
    <row r="23" spans="17:22" x14ac:dyDescent="0.2">
      <c r="R23" s="101" t="s">
        <v>0</v>
      </c>
      <c r="S23" s="101" t="s">
        <v>0</v>
      </c>
      <c r="T23" s="101" t="s">
        <v>0</v>
      </c>
      <c r="U23" s="101" t="s">
        <v>0</v>
      </c>
      <c r="V23" s="20" t="s">
        <v>0</v>
      </c>
    </row>
    <row r="27" spans="17:22" x14ac:dyDescent="0.2">
      <c r="T27" t="s">
        <v>0</v>
      </c>
    </row>
    <row r="28" spans="17:22" x14ac:dyDescent="0.2">
      <c r="T28" t="s">
        <v>0</v>
      </c>
    </row>
    <row r="29" spans="17:22" x14ac:dyDescent="0.2">
      <c r="T29" t="s">
        <v>0</v>
      </c>
    </row>
    <row r="48" spans="3:3" x14ac:dyDescent="0.2">
      <c r="C48" s="21" t="s">
        <v>83</v>
      </c>
    </row>
  </sheetData>
  <mergeCells count="1">
    <mergeCell ref="C12:I12"/>
  </mergeCells>
  <pageMargins left="0.70866141732283472" right="0.70866141732283472" top="0.74803149606299213" bottom="0.74803149606299213" header="0.31496062992125984" footer="0.31496062992125984"/>
  <pageSetup paperSize="14" scale="7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33"/>
  <sheetViews>
    <sheetView topLeftCell="C11" workbookViewId="0">
      <selection activeCell="G26" sqref="G26"/>
    </sheetView>
  </sheetViews>
  <sheetFormatPr baseColWidth="10" defaultColWidth="11.42578125" defaultRowHeight="12.75" x14ac:dyDescent="0.2"/>
  <cols>
    <col min="2" max="2" width="90.7109375" customWidth="1"/>
    <col min="3" max="3" width="19.5703125" customWidth="1"/>
    <col min="4" max="4" width="7.85546875" customWidth="1"/>
    <col min="6" max="6" width="11.7109375" customWidth="1"/>
  </cols>
  <sheetData>
    <row r="6" spans="2:14" x14ac:dyDescent="0.2">
      <c r="B6" s="21" t="s">
        <v>1</v>
      </c>
    </row>
    <row r="7" spans="2:14" x14ac:dyDescent="0.2">
      <c r="B7" s="21" t="s">
        <v>54</v>
      </c>
    </row>
    <row r="8" spans="2:14" x14ac:dyDescent="0.2">
      <c r="B8" s="61" t="s">
        <v>4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2:14" x14ac:dyDescent="0.2">
      <c r="B9" t="s">
        <v>5</v>
      </c>
    </row>
    <row r="10" spans="2:14" x14ac:dyDescent="0.2">
      <c r="B10" s="21" t="s">
        <v>93</v>
      </c>
    </row>
    <row r="14" spans="2:14" ht="30" x14ac:dyDescent="0.25">
      <c r="B14" s="111" t="s">
        <v>94</v>
      </c>
      <c r="C14" s="115" t="s">
        <v>95</v>
      </c>
      <c r="D14" s="104"/>
      <c r="E14" s="104"/>
      <c r="H14" s="21" t="s">
        <v>0</v>
      </c>
    </row>
    <row r="15" spans="2:14" x14ac:dyDescent="0.2">
      <c r="B15" s="118" t="s">
        <v>96</v>
      </c>
      <c r="C15" s="58">
        <v>17182</v>
      </c>
      <c r="D15" s="104"/>
      <c r="E15" s="104"/>
    </row>
    <row r="16" spans="2:14" x14ac:dyDescent="0.2">
      <c r="B16" s="118" t="s">
        <v>97</v>
      </c>
      <c r="C16" s="58">
        <v>0</v>
      </c>
      <c r="D16" s="104"/>
      <c r="E16" s="104"/>
    </row>
    <row r="17" spans="2:11" x14ac:dyDescent="0.2">
      <c r="B17" s="118" t="s">
        <v>98</v>
      </c>
      <c r="C17" s="58">
        <v>59508</v>
      </c>
      <c r="D17" s="104"/>
      <c r="E17" s="104"/>
    </row>
    <row r="18" spans="2:11" x14ac:dyDescent="0.2">
      <c r="B18" s="118" t="s">
        <v>99</v>
      </c>
      <c r="C18" s="58">
        <v>1850</v>
      </c>
      <c r="D18" s="104"/>
      <c r="E18" s="104"/>
    </row>
    <row r="19" spans="2:11" x14ac:dyDescent="0.2">
      <c r="B19" s="118" t="s">
        <v>100</v>
      </c>
      <c r="C19" s="58">
        <v>0</v>
      </c>
      <c r="D19" s="104"/>
      <c r="E19" s="104"/>
    </row>
    <row r="20" spans="2:11" x14ac:dyDescent="0.2">
      <c r="B20" s="118" t="s">
        <v>101</v>
      </c>
      <c r="C20" s="58">
        <v>104437</v>
      </c>
      <c r="D20" s="104"/>
      <c r="E20" s="104"/>
    </row>
    <row r="21" spans="2:11" x14ac:dyDescent="0.2">
      <c r="B21" s="118" t="s">
        <v>102</v>
      </c>
      <c r="C21" s="58">
        <v>16413</v>
      </c>
      <c r="D21" s="104"/>
      <c r="E21" s="104"/>
    </row>
    <row r="22" spans="2:11" x14ac:dyDescent="0.2">
      <c r="B22" s="118" t="s">
        <v>103</v>
      </c>
      <c r="C22" s="58">
        <v>5568</v>
      </c>
      <c r="D22" s="104"/>
      <c r="E22" s="104"/>
    </row>
    <row r="23" spans="2:11" x14ac:dyDescent="0.2">
      <c r="B23" s="118" t="s">
        <v>104</v>
      </c>
      <c r="C23" s="58">
        <v>20878</v>
      </c>
      <c r="D23" s="104"/>
      <c r="E23" s="104"/>
    </row>
    <row r="24" spans="2:11" x14ac:dyDescent="0.2">
      <c r="B24" s="118" t="s">
        <v>105</v>
      </c>
      <c r="C24" s="58">
        <v>4</v>
      </c>
      <c r="D24" s="104"/>
      <c r="E24" s="104"/>
    </row>
    <row r="25" spans="2:11" ht="15" x14ac:dyDescent="0.25">
      <c r="B25" s="87" t="s">
        <v>106</v>
      </c>
      <c r="C25" s="88">
        <v>225840</v>
      </c>
      <c r="D25" s="104"/>
      <c r="E25" s="104"/>
    </row>
    <row r="26" spans="2:11" x14ac:dyDescent="0.2">
      <c r="B26" t="s">
        <v>83</v>
      </c>
      <c r="C26" s="104"/>
      <c r="D26" s="104"/>
      <c r="E26" s="104"/>
    </row>
    <row r="27" spans="2:11" x14ac:dyDescent="0.2">
      <c r="B27" s="104"/>
    </row>
    <row r="28" spans="2:11" x14ac:dyDescent="0.2">
      <c r="B28" s="104"/>
    </row>
    <row r="29" spans="2:11" x14ac:dyDescent="0.2">
      <c r="B29" s="104"/>
      <c r="C29" s="104"/>
      <c r="D29" s="104"/>
      <c r="E29" s="104"/>
      <c r="F29" s="104"/>
      <c r="G29" s="104"/>
    </row>
    <row r="32" spans="2:11" ht="15" x14ac:dyDescent="0.25">
      <c r="C32" s="111">
        <v>2015</v>
      </c>
      <c r="D32" s="111">
        <v>2016</v>
      </c>
      <c r="E32" s="111">
        <v>2017</v>
      </c>
      <c r="F32" s="111">
        <v>2018</v>
      </c>
      <c r="G32" s="111">
        <v>2019</v>
      </c>
      <c r="H32" s="111">
        <v>2020</v>
      </c>
      <c r="I32" s="111">
        <v>2021</v>
      </c>
      <c r="J32" s="111">
        <v>2022</v>
      </c>
      <c r="K32" s="111">
        <v>2023</v>
      </c>
    </row>
    <row r="33" spans="3:11" x14ac:dyDescent="0.2">
      <c r="C33" s="135">
        <v>292186</v>
      </c>
      <c r="D33" s="82"/>
      <c r="E33" s="116">
        <v>191276</v>
      </c>
      <c r="F33" s="82"/>
      <c r="G33" s="29">
        <v>190653</v>
      </c>
      <c r="H33" s="29">
        <v>194987</v>
      </c>
      <c r="I33" s="29">
        <v>184141</v>
      </c>
      <c r="J33" s="29">
        <v>224285</v>
      </c>
      <c r="K33" s="29">
        <v>225840</v>
      </c>
    </row>
  </sheetData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35"/>
  <sheetViews>
    <sheetView topLeftCell="A13" workbookViewId="0">
      <selection activeCell="E29" sqref="E29"/>
    </sheetView>
  </sheetViews>
  <sheetFormatPr baseColWidth="10" defaultColWidth="11.42578125" defaultRowHeight="12.75" x14ac:dyDescent="0.2"/>
  <cols>
    <col min="2" max="2" width="91" customWidth="1"/>
    <col min="3" max="3" width="12.7109375" customWidth="1"/>
    <col min="4" max="7" width="7.5703125" bestFit="1" customWidth="1"/>
    <col min="8" max="8" width="10.42578125" customWidth="1"/>
  </cols>
  <sheetData>
    <row r="6" spans="2:8" x14ac:dyDescent="0.2">
      <c r="B6" s="21" t="s">
        <v>1</v>
      </c>
    </row>
    <row r="7" spans="2:8" x14ac:dyDescent="0.2">
      <c r="B7" s="21" t="s">
        <v>54</v>
      </c>
    </row>
    <row r="8" spans="2:8" x14ac:dyDescent="0.2">
      <c r="B8" s="61" t="s">
        <v>4</v>
      </c>
    </row>
    <row r="9" spans="2:8" x14ac:dyDescent="0.2">
      <c r="B9" t="s">
        <v>5</v>
      </c>
    </row>
    <row r="10" spans="2:8" x14ac:dyDescent="0.2">
      <c r="B10" s="21" t="s">
        <v>107</v>
      </c>
    </row>
    <row r="11" spans="2:8" x14ac:dyDescent="0.2">
      <c r="B11" s="117">
        <v>45261</v>
      </c>
      <c r="C11" s="21" t="s">
        <v>0</v>
      </c>
    </row>
    <row r="12" spans="2:8" x14ac:dyDescent="0.2">
      <c r="B12" s="104"/>
      <c r="C12" s="104"/>
      <c r="D12" s="104"/>
      <c r="E12" s="104"/>
      <c r="F12" s="104"/>
      <c r="G12" s="104"/>
      <c r="H12" s="104"/>
    </row>
    <row r="13" spans="2:8" ht="15" x14ac:dyDescent="0.25">
      <c r="B13" s="111" t="s">
        <v>94</v>
      </c>
      <c r="C13" s="103" t="s">
        <v>108</v>
      </c>
      <c r="D13" s="104"/>
      <c r="E13" s="104"/>
      <c r="F13" s="104"/>
    </row>
    <row r="14" spans="2:8" x14ac:dyDescent="0.2">
      <c r="B14" s="112" t="s">
        <v>96</v>
      </c>
      <c r="C14" s="58">
        <v>48</v>
      </c>
      <c r="D14" s="104"/>
      <c r="E14" s="104"/>
      <c r="F14" s="104"/>
    </row>
    <row r="15" spans="2:8" x14ac:dyDescent="0.2">
      <c r="B15" s="112" t="s">
        <v>97</v>
      </c>
      <c r="C15" s="58">
        <v>3042</v>
      </c>
      <c r="D15" s="104"/>
      <c r="E15" s="104"/>
      <c r="F15" s="104"/>
    </row>
    <row r="16" spans="2:8" x14ac:dyDescent="0.2">
      <c r="B16" s="112" t="s">
        <v>98</v>
      </c>
      <c r="C16" s="58">
        <v>239634</v>
      </c>
      <c r="D16" s="104"/>
      <c r="E16" s="104"/>
      <c r="F16" s="104"/>
    </row>
    <row r="17" spans="2:8" x14ac:dyDescent="0.2">
      <c r="B17" s="112" t="s">
        <v>99</v>
      </c>
      <c r="C17" s="58">
        <v>133</v>
      </c>
      <c r="D17" s="104"/>
      <c r="E17" s="104"/>
      <c r="F17" s="104"/>
    </row>
    <row r="18" spans="2:8" x14ac:dyDescent="0.2">
      <c r="B18" s="112" t="s">
        <v>100</v>
      </c>
      <c r="C18" s="58">
        <v>5</v>
      </c>
      <c r="D18" s="104"/>
      <c r="E18" s="104"/>
      <c r="F18" s="104"/>
    </row>
    <row r="19" spans="2:8" x14ac:dyDescent="0.2">
      <c r="B19" s="112" t="s">
        <v>101</v>
      </c>
      <c r="C19" s="58">
        <v>134073</v>
      </c>
      <c r="D19" s="104"/>
      <c r="E19" s="104"/>
      <c r="F19" s="104"/>
    </row>
    <row r="20" spans="2:8" x14ac:dyDescent="0.2">
      <c r="B20" s="112" t="s">
        <v>102</v>
      </c>
      <c r="C20" s="58">
        <v>2355</v>
      </c>
      <c r="D20" s="104"/>
      <c r="E20" s="104"/>
      <c r="F20" s="104"/>
    </row>
    <row r="21" spans="2:8" x14ac:dyDescent="0.2">
      <c r="B21" s="112" t="s">
        <v>103</v>
      </c>
      <c r="C21" s="58">
        <v>0</v>
      </c>
      <c r="D21" s="104"/>
      <c r="E21" s="104"/>
      <c r="F21" s="104"/>
    </row>
    <row r="22" spans="2:8" x14ac:dyDescent="0.2">
      <c r="B22" s="112" t="s">
        <v>104</v>
      </c>
      <c r="C22" s="58">
        <v>12380</v>
      </c>
      <c r="D22" s="104"/>
      <c r="E22" s="104"/>
      <c r="F22" s="104"/>
    </row>
    <row r="23" spans="2:8" x14ac:dyDescent="0.2">
      <c r="B23" s="112" t="s">
        <v>105</v>
      </c>
      <c r="C23" s="58">
        <v>0</v>
      </c>
      <c r="D23" s="104"/>
      <c r="E23" s="104"/>
      <c r="F23" s="104"/>
    </row>
    <row r="24" spans="2:8" ht="15" x14ac:dyDescent="0.25">
      <c r="B24" s="87" t="s">
        <v>106</v>
      </c>
      <c r="C24" s="88">
        <v>391670</v>
      </c>
      <c r="D24" s="104"/>
      <c r="E24" s="104"/>
      <c r="F24" s="104"/>
    </row>
    <row r="25" spans="2:8" x14ac:dyDescent="0.2">
      <c r="B25" t="s">
        <v>83</v>
      </c>
      <c r="C25" s="104"/>
      <c r="D25" s="104"/>
      <c r="E25" s="104"/>
      <c r="F25" s="104"/>
    </row>
    <row r="26" spans="2:8" x14ac:dyDescent="0.2">
      <c r="B26" s="104"/>
      <c r="C26" s="104"/>
      <c r="D26" s="104"/>
      <c r="E26" s="104"/>
      <c r="F26" s="104"/>
      <c r="G26" s="104"/>
      <c r="H26" s="104"/>
    </row>
    <row r="27" spans="2:8" x14ac:dyDescent="0.2">
      <c r="B27" s="104"/>
      <c r="C27" s="104"/>
      <c r="D27" s="104"/>
      <c r="E27" s="104"/>
      <c r="F27" s="104"/>
      <c r="G27" s="104"/>
      <c r="H27" s="104"/>
    </row>
    <row r="30" spans="2:8" x14ac:dyDescent="0.2">
      <c r="B30" s="104"/>
      <c r="C30" s="104"/>
      <c r="D30" s="104"/>
      <c r="E30" s="104"/>
      <c r="F30" s="104"/>
      <c r="G30" s="104"/>
      <c r="H30" s="104"/>
    </row>
    <row r="31" spans="2:8" x14ac:dyDescent="0.2">
      <c r="B31" s="104"/>
      <c r="C31" s="104"/>
      <c r="D31" s="104"/>
      <c r="E31" s="104"/>
      <c r="F31" s="104"/>
      <c r="G31" s="104"/>
      <c r="H31" s="104"/>
    </row>
    <row r="32" spans="2:8" x14ac:dyDescent="0.2">
      <c r="B32" s="104"/>
      <c r="C32" s="104"/>
      <c r="D32" s="104"/>
      <c r="E32" s="104"/>
      <c r="F32" s="104"/>
      <c r="G32" s="104"/>
      <c r="H32" s="104"/>
    </row>
    <row r="34" spans="3:9" ht="15" x14ac:dyDescent="0.25">
      <c r="C34" s="111">
        <v>2017</v>
      </c>
      <c r="D34" s="111">
        <v>2018</v>
      </c>
      <c r="E34" s="111">
        <v>2019</v>
      </c>
      <c r="F34" s="111">
        <v>2020</v>
      </c>
      <c r="G34" s="111">
        <v>2021</v>
      </c>
      <c r="H34" s="111">
        <v>2022</v>
      </c>
      <c r="I34" s="111">
        <v>2023</v>
      </c>
    </row>
    <row r="35" spans="3:9" x14ac:dyDescent="0.2">
      <c r="C35" s="116">
        <v>56466</v>
      </c>
      <c r="D35" s="82"/>
      <c r="E35" s="29">
        <v>154833</v>
      </c>
      <c r="F35" s="29">
        <v>217847</v>
      </c>
      <c r="G35" s="29">
        <v>252507</v>
      </c>
      <c r="H35" s="29">
        <v>304476</v>
      </c>
      <c r="I35" s="29">
        <v>391670</v>
      </c>
    </row>
  </sheetData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AG43"/>
  <sheetViews>
    <sheetView workbookViewId="0">
      <selection activeCell="T6" sqref="T6"/>
    </sheetView>
  </sheetViews>
  <sheetFormatPr baseColWidth="10" defaultColWidth="11.42578125" defaultRowHeight="12.75" x14ac:dyDescent="0.2"/>
  <cols>
    <col min="3" max="3" width="21.42578125" customWidth="1"/>
    <col min="4" max="4" width="8.5703125" customWidth="1"/>
    <col min="5" max="5" width="9.140625" customWidth="1"/>
    <col min="6" max="6" width="8" customWidth="1"/>
    <col min="7" max="7" width="9.5703125" customWidth="1"/>
    <col min="8" max="8" width="9" customWidth="1"/>
    <col min="9" max="9" width="7.7109375" customWidth="1"/>
    <col min="10" max="10" width="9.5703125" customWidth="1"/>
    <col min="11" max="11" width="6.5703125" bestFit="1" customWidth="1"/>
    <col min="12" max="12" width="7.28515625" customWidth="1"/>
    <col min="13" max="21" width="6.5703125" bestFit="1" customWidth="1"/>
    <col min="22" max="22" width="7.5703125" bestFit="1" customWidth="1"/>
    <col min="23" max="25" width="6.5703125" bestFit="1" customWidth="1"/>
    <col min="26" max="26" width="7" bestFit="1" customWidth="1"/>
    <col min="27" max="27" width="7.28515625" bestFit="1" customWidth="1"/>
    <col min="28" max="28" width="7.5703125" customWidth="1"/>
    <col min="29" max="29" width="7.85546875" customWidth="1"/>
    <col min="30" max="30" width="8.85546875" customWidth="1"/>
    <col min="31" max="31" width="8.42578125" customWidth="1"/>
    <col min="32" max="32" width="8" customWidth="1"/>
    <col min="33" max="33" width="7.5703125" customWidth="1"/>
  </cols>
  <sheetData>
    <row r="5" spans="3:33" x14ac:dyDescent="0.2">
      <c r="C5" s="21" t="s">
        <v>109</v>
      </c>
    </row>
    <row r="6" spans="3:33" x14ac:dyDescent="0.2">
      <c r="C6" s="21" t="s">
        <v>54</v>
      </c>
    </row>
    <row r="7" spans="3:33" x14ac:dyDescent="0.2">
      <c r="C7" s="61" t="s">
        <v>4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3:33" x14ac:dyDescent="0.2">
      <c r="C8" t="s">
        <v>5</v>
      </c>
    </row>
    <row r="10" spans="3:33" x14ac:dyDescent="0.2">
      <c r="D10" s="21" t="s">
        <v>110</v>
      </c>
    </row>
    <row r="11" spans="3:33" ht="15" x14ac:dyDescent="0.25">
      <c r="C11" s="111" t="s">
        <v>111</v>
      </c>
      <c r="D11" s="111">
        <v>1994</v>
      </c>
      <c r="E11" s="111">
        <v>1995</v>
      </c>
      <c r="F11" s="111">
        <v>1996</v>
      </c>
      <c r="G11" s="111">
        <v>1997</v>
      </c>
      <c r="H11" s="111">
        <v>1998</v>
      </c>
      <c r="I11" s="111">
        <v>1999</v>
      </c>
      <c r="J11" s="111">
        <v>2000</v>
      </c>
      <c r="K11" s="111">
        <v>2001</v>
      </c>
      <c r="L11" s="111" t="s">
        <v>64</v>
      </c>
      <c r="M11" s="111" t="s">
        <v>65</v>
      </c>
      <c r="N11" s="111" t="s">
        <v>66</v>
      </c>
      <c r="O11" s="111" t="s">
        <v>67</v>
      </c>
      <c r="P11" s="111" t="s">
        <v>68</v>
      </c>
      <c r="Q11" s="111" t="s">
        <v>69</v>
      </c>
      <c r="R11" s="111" t="s">
        <v>70</v>
      </c>
      <c r="S11" s="111" t="s">
        <v>71</v>
      </c>
      <c r="T11" s="111" t="s">
        <v>112</v>
      </c>
      <c r="U11" s="111" t="s">
        <v>72</v>
      </c>
      <c r="V11" s="111">
        <v>2012</v>
      </c>
      <c r="W11" s="111">
        <v>2013</v>
      </c>
      <c r="X11" s="111" t="s">
        <v>74</v>
      </c>
      <c r="Y11" s="111" t="s">
        <v>75</v>
      </c>
      <c r="Z11" s="111" t="s">
        <v>76</v>
      </c>
      <c r="AA11" s="111" t="s">
        <v>77</v>
      </c>
      <c r="AB11" s="111" t="s">
        <v>78</v>
      </c>
      <c r="AC11" s="111" t="s">
        <v>79</v>
      </c>
      <c r="AD11" s="111">
        <v>2020</v>
      </c>
      <c r="AE11" s="111">
        <v>2021</v>
      </c>
      <c r="AF11" s="111">
        <v>2022</v>
      </c>
      <c r="AG11" s="111">
        <v>2023</v>
      </c>
    </row>
    <row r="12" spans="3:33" x14ac:dyDescent="0.2">
      <c r="C12" s="24" t="s">
        <v>40</v>
      </c>
      <c r="D12" s="6">
        <v>396637</v>
      </c>
      <c r="E12" s="6">
        <v>406041</v>
      </c>
      <c r="F12" s="6">
        <v>358338</v>
      </c>
      <c r="G12" s="6">
        <v>414773</v>
      </c>
      <c r="H12" s="6">
        <v>349187</v>
      </c>
      <c r="I12" s="6">
        <v>215928</v>
      </c>
      <c r="J12" s="6">
        <v>219158</v>
      </c>
      <c r="K12" s="6">
        <v>295849</v>
      </c>
      <c r="L12" s="6">
        <v>292954</v>
      </c>
      <c r="M12" s="6">
        <v>347219</v>
      </c>
      <c r="N12" s="3">
        <v>368153</v>
      </c>
      <c r="O12" s="3">
        <v>369847</v>
      </c>
      <c r="P12" s="3">
        <v>390505</v>
      </c>
      <c r="Q12" s="3">
        <v>418620</v>
      </c>
      <c r="R12" s="3">
        <v>449031</v>
      </c>
      <c r="S12" s="3">
        <v>433515</v>
      </c>
      <c r="T12" s="3">
        <v>451195</v>
      </c>
      <c r="U12" s="5">
        <v>521495</v>
      </c>
      <c r="V12" s="5">
        <v>582506</v>
      </c>
      <c r="W12" s="5">
        <v>591524</v>
      </c>
      <c r="X12" s="3">
        <v>611048</v>
      </c>
      <c r="Y12" s="3">
        <v>667088</v>
      </c>
      <c r="Z12" s="3">
        <v>709754</v>
      </c>
      <c r="AA12" s="3">
        <v>764882</v>
      </c>
      <c r="AB12" s="3">
        <v>832846</v>
      </c>
      <c r="AC12" s="3">
        <v>882382</v>
      </c>
      <c r="AD12" s="3">
        <v>959122</v>
      </c>
      <c r="AE12" s="3">
        <v>1035274</v>
      </c>
      <c r="AF12" s="113">
        <v>1110983</v>
      </c>
      <c r="AG12" s="113">
        <v>1174870</v>
      </c>
    </row>
    <row r="13" spans="3:33" x14ac:dyDescent="0.2">
      <c r="C13" s="21" t="s">
        <v>83</v>
      </c>
    </row>
    <row r="14" spans="3:33" x14ac:dyDescent="0.2">
      <c r="L14" s="25" t="s">
        <v>0</v>
      </c>
      <c r="Z14" s="21" t="s">
        <v>0</v>
      </c>
    </row>
    <row r="15" spans="3:33" x14ac:dyDescent="0.2">
      <c r="L15" s="25" t="s">
        <v>0</v>
      </c>
      <c r="M15" s="26" t="s">
        <v>0</v>
      </c>
      <c r="T15" t="s">
        <v>0</v>
      </c>
      <c r="V15" s="38" t="s">
        <v>0</v>
      </c>
    </row>
    <row r="16" spans="3:33" x14ac:dyDescent="0.2">
      <c r="T16" s="20" t="s">
        <v>0</v>
      </c>
    </row>
    <row r="19" spans="22:28" x14ac:dyDescent="0.2">
      <c r="V19" t="s">
        <v>0</v>
      </c>
      <c r="W19" t="s">
        <v>0</v>
      </c>
      <c r="X19" t="s">
        <v>0</v>
      </c>
      <c r="Y19" t="s">
        <v>0</v>
      </c>
      <c r="Z19" t="s">
        <v>0</v>
      </c>
      <c r="AA19" t="s">
        <v>0</v>
      </c>
    </row>
    <row r="30" spans="22:28" x14ac:dyDescent="0.2">
      <c r="Z30" t="s">
        <v>0</v>
      </c>
      <c r="AA30" s="22" t="s">
        <v>0</v>
      </c>
      <c r="AB30" t="s">
        <v>0</v>
      </c>
    </row>
    <row r="31" spans="22:28" x14ac:dyDescent="0.2">
      <c r="AA31" s="30" t="s">
        <v>0</v>
      </c>
      <c r="AB31" t="s">
        <v>0</v>
      </c>
    </row>
    <row r="32" spans="22:28" x14ac:dyDescent="0.2">
      <c r="AA32" s="22" t="s">
        <v>0</v>
      </c>
      <c r="AB32" t="s">
        <v>0</v>
      </c>
    </row>
    <row r="33" spans="3:28" x14ac:dyDescent="0.2">
      <c r="AB33" t="s">
        <v>0</v>
      </c>
    </row>
    <row r="34" spans="3:28" x14ac:dyDescent="0.2">
      <c r="AB34" t="s">
        <v>0</v>
      </c>
    </row>
    <row r="39" spans="3:28" x14ac:dyDescent="0.2">
      <c r="C39" s="21" t="s">
        <v>83</v>
      </c>
    </row>
    <row r="43" spans="3:28" x14ac:dyDescent="0.2">
      <c r="D43" t="s">
        <v>0</v>
      </c>
    </row>
  </sheetData>
  <pageMargins left="0.70866141732283472" right="0.70866141732283472" top="0.74803149606299213" bottom="0.74803149606299213" header="0.31496062992125984" footer="0.31496062992125984"/>
  <pageSetup paperSize="14" scale="75" orientation="landscape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G38"/>
  <sheetViews>
    <sheetView workbookViewId="0">
      <selection activeCell="B8" sqref="B8:W8"/>
    </sheetView>
  </sheetViews>
  <sheetFormatPr baseColWidth="10" defaultColWidth="11.42578125" defaultRowHeight="12.75" x14ac:dyDescent="0.2"/>
  <cols>
    <col min="3" max="3" width="38.42578125" customWidth="1"/>
    <col min="4" max="4" width="8" customWidth="1"/>
    <col min="5" max="5" width="7.28515625" customWidth="1"/>
    <col min="6" max="7" width="7.42578125" customWidth="1"/>
    <col min="8" max="8" width="7.140625" customWidth="1"/>
    <col min="9" max="9" width="6.85546875" customWidth="1"/>
    <col min="10" max="10" width="7.5703125" customWidth="1"/>
    <col min="11" max="11" width="7.140625" customWidth="1"/>
    <col min="12" max="12" width="6.5703125" customWidth="1"/>
    <col min="13" max="13" width="6.28515625" customWidth="1"/>
    <col min="14" max="14" width="7" customWidth="1"/>
    <col min="15" max="15" width="7.28515625" customWidth="1"/>
    <col min="16" max="16" width="7.42578125" customWidth="1"/>
    <col min="17" max="17" width="7.5703125" customWidth="1"/>
    <col min="18" max="18" width="8.42578125" customWidth="1"/>
    <col min="19" max="19" width="7.85546875" customWidth="1"/>
    <col min="20" max="20" width="7.7109375" customWidth="1"/>
    <col min="21" max="21" width="7.5703125" customWidth="1"/>
    <col min="22" max="28" width="5" bestFit="1" customWidth="1"/>
    <col min="29" max="29" width="7.140625" customWidth="1"/>
    <col min="30" max="30" width="7" customWidth="1"/>
    <col min="31" max="31" width="6.140625" customWidth="1"/>
    <col min="32" max="32" width="6.28515625" customWidth="1"/>
    <col min="33" max="33" width="7" customWidth="1"/>
  </cols>
  <sheetData>
    <row r="6" spans="2:33" x14ac:dyDescent="0.2">
      <c r="B6" s="21" t="s">
        <v>113</v>
      </c>
    </row>
    <row r="7" spans="2:33" x14ac:dyDescent="0.2">
      <c r="B7" s="21" t="s">
        <v>54</v>
      </c>
    </row>
    <row r="8" spans="2:33" x14ac:dyDescent="0.2">
      <c r="B8" s="274" t="s">
        <v>4</v>
      </c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</row>
    <row r="9" spans="2:33" x14ac:dyDescent="0.2">
      <c r="B9" t="s">
        <v>5</v>
      </c>
      <c r="C9" s="17"/>
    </row>
    <row r="11" spans="2:33" x14ac:dyDescent="0.2">
      <c r="E11" s="17" t="s">
        <v>50</v>
      </c>
    </row>
    <row r="12" spans="2:33" ht="15" x14ac:dyDescent="0.2">
      <c r="C12" s="276" t="s">
        <v>114</v>
      </c>
      <c r="D12" s="276"/>
      <c r="E12" s="276"/>
      <c r="F12" s="276"/>
      <c r="G12" s="276"/>
      <c r="H12" s="276"/>
      <c r="I12" s="276"/>
      <c r="J12" s="276"/>
      <c r="K12" s="276"/>
    </row>
    <row r="13" spans="2:33" ht="15.75" thickBot="1" x14ac:dyDescent="0.3">
      <c r="C13" s="111" t="s">
        <v>111</v>
      </c>
      <c r="D13" s="111">
        <v>1994</v>
      </c>
      <c r="E13" s="111">
        <v>1995</v>
      </c>
      <c r="F13" s="111">
        <v>1996</v>
      </c>
      <c r="G13" s="111">
        <v>1997</v>
      </c>
      <c r="H13" s="111">
        <v>1998</v>
      </c>
      <c r="I13" s="111">
        <v>1999</v>
      </c>
      <c r="J13" s="111">
        <v>2000</v>
      </c>
      <c r="K13" s="111">
        <v>2001</v>
      </c>
      <c r="L13" s="111">
        <v>2002</v>
      </c>
      <c r="M13" s="111">
        <v>2003</v>
      </c>
      <c r="N13" s="111">
        <v>2004</v>
      </c>
      <c r="O13" s="111">
        <v>2005</v>
      </c>
      <c r="P13" s="111">
        <v>2006</v>
      </c>
      <c r="Q13" s="111">
        <v>2007</v>
      </c>
      <c r="R13" s="111">
        <v>2008</v>
      </c>
      <c r="S13" s="111">
        <v>2009</v>
      </c>
      <c r="T13" s="111">
        <v>2010</v>
      </c>
      <c r="U13" s="111">
        <v>2011</v>
      </c>
      <c r="V13" s="111">
        <v>2012</v>
      </c>
      <c r="W13" s="111">
        <v>2013</v>
      </c>
      <c r="X13" s="111">
        <v>2014</v>
      </c>
      <c r="Y13" s="111">
        <v>2015</v>
      </c>
      <c r="Z13" s="111">
        <v>2016</v>
      </c>
      <c r="AA13" s="111">
        <v>2017</v>
      </c>
      <c r="AB13" s="111">
        <v>2018</v>
      </c>
      <c r="AC13" s="111">
        <v>2019</v>
      </c>
      <c r="AD13" s="111">
        <v>2020</v>
      </c>
      <c r="AE13" s="111">
        <v>2021</v>
      </c>
      <c r="AF13" s="111">
        <v>2022</v>
      </c>
      <c r="AG13" s="111">
        <v>2023</v>
      </c>
    </row>
    <row r="14" spans="2:33" ht="30" customHeight="1" thickBot="1" x14ac:dyDescent="0.25">
      <c r="C14" s="19" t="s">
        <v>50</v>
      </c>
      <c r="D14" s="62">
        <v>9.86</v>
      </c>
      <c r="E14" s="62">
        <v>10.14</v>
      </c>
      <c r="F14" s="62">
        <v>15.97</v>
      </c>
      <c r="G14" s="62">
        <v>23.56</v>
      </c>
      <c r="H14" s="62">
        <v>23.42</v>
      </c>
      <c r="I14" s="62">
        <v>20.75</v>
      </c>
      <c r="J14" s="62">
        <v>19.61</v>
      </c>
      <c r="K14" s="62">
        <v>20.82</v>
      </c>
      <c r="L14" s="62">
        <v>16.73</v>
      </c>
      <c r="M14" s="62">
        <v>18.29</v>
      </c>
      <c r="N14" s="62">
        <v>10.93</v>
      </c>
      <c r="O14" s="39">
        <v>11.5</v>
      </c>
      <c r="P14" s="39">
        <v>11.6</v>
      </c>
      <c r="Q14" s="39">
        <v>12.8</v>
      </c>
      <c r="R14" s="39">
        <v>12.01</v>
      </c>
      <c r="S14" s="39">
        <v>8.7799999999999994</v>
      </c>
      <c r="T14" s="39">
        <v>7.16</v>
      </c>
      <c r="U14" s="39">
        <v>4.7300000000000004</v>
      </c>
      <c r="V14" s="39">
        <v>6.57</v>
      </c>
      <c r="W14" s="39">
        <v>8.9509466782029161</v>
      </c>
      <c r="X14" s="39">
        <v>6.03</v>
      </c>
      <c r="Y14" s="39">
        <v>5.94</v>
      </c>
      <c r="Z14" s="39">
        <v>6.0289631389193685</v>
      </c>
      <c r="AA14" s="39">
        <v>5.79</v>
      </c>
      <c r="AB14" s="39">
        <v>5.63</v>
      </c>
      <c r="AC14" s="39">
        <v>4.57</v>
      </c>
      <c r="AD14" s="39">
        <v>4.57</v>
      </c>
      <c r="AE14" s="39">
        <v>5.2</v>
      </c>
      <c r="AF14" s="39">
        <v>4.55</v>
      </c>
      <c r="AG14" s="39">
        <v>6.27</v>
      </c>
    </row>
    <row r="15" spans="2:33" x14ac:dyDescent="0.2">
      <c r="C15" t="s">
        <v>83</v>
      </c>
    </row>
    <row r="19" spans="22:25" x14ac:dyDescent="0.2">
      <c r="V19" s="31" t="s">
        <v>0</v>
      </c>
      <c r="W19" s="31" t="s">
        <v>0</v>
      </c>
      <c r="Y19" s="21" t="s">
        <v>0</v>
      </c>
    </row>
    <row r="38" spans="3:3" x14ac:dyDescent="0.2">
      <c r="C38" s="21" t="s">
        <v>83</v>
      </c>
    </row>
  </sheetData>
  <mergeCells count="2">
    <mergeCell ref="C12:K12"/>
    <mergeCell ref="B8:W8"/>
  </mergeCells>
  <phoneticPr fontId="21" type="noConversion"/>
  <printOptions horizontalCentered="1" verticalCentered="1"/>
  <pageMargins left="0.78740157480314965" right="0.78740157480314965" top="0.98425196850393704" bottom="0.98425196850393704" header="0" footer="0"/>
  <pageSetup paperSize="14" scale="70" orientation="landscape" horizontalDpi="4294967294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AG38"/>
  <sheetViews>
    <sheetView topLeftCell="A2" workbookViewId="0">
      <selection activeCell="D14" sqref="D14:AG14"/>
    </sheetView>
  </sheetViews>
  <sheetFormatPr baseColWidth="10" defaultColWidth="11.42578125" defaultRowHeight="12.75" x14ac:dyDescent="0.2"/>
  <cols>
    <col min="3" max="3" width="20.28515625" customWidth="1"/>
    <col min="4" max="5" width="6" customWidth="1"/>
    <col min="6" max="6" width="6.140625" customWidth="1"/>
    <col min="7" max="7" width="6.85546875" customWidth="1"/>
    <col min="8" max="8" width="6.7109375" customWidth="1"/>
    <col min="9" max="9" width="7" customWidth="1"/>
    <col min="10" max="10" width="6.5703125" customWidth="1"/>
    <col min="11" max="11" width="6.85546875" customWidth="1"/>
    <col min="12" max="12" width="5.140625" customWidth="1"/>
    <col min="13" max="13" width="5.7109375" customWidth="1"/>
    <col min="14" max="14" width="6" customWidth="1"/>
    <col min="15" max="15" width="5.7109375" customWidth="1"/>
    <col min="16" max="16" width="4.85546875" customWidth="1"/>
    <col min="17" max="19" width="5" bestFit="1" customWidth="1"/>
    <col min="20" max="20" width="5.7109375" customWidth="1"/>
    <col min="21" max="21" width="6.7109375" customWidth="1"/>
    <col min="22" max="22" width="6.42578125" customWidth="1"/>
    <col min="23" max="23" width="7.140625" customWidth="1"/>
    <col min="24" max="24" width="7.42578125" customWidth="1"/>
    <col min="25" max="25" width="8.140625" customWidth="1"/>
    <col min="26" max="28" width="5" bestFit="1" customWidth="1"/>
    <col min="29" max="29" width="7" customWidth="1"/>
    <col min="30" max="30" width="6.42578125" customWidth="1"/>
    <col min="31" max="31" width="7" customWidth="1"/>
    <col min="32" max="32" width="7.5703125" customWidth="1"/>
    <col min="33" max="33" width="8.7109375" customWidth="1"/>
  </cols>
  <sheetData>
    <row r="7" spans="2:33" x14ac:dyDescent="0.2">
      <c r="B7" s="21" t="s">
        <v>115</v>
      </c>
    </row>
    <row r="8" spans="2:33" x14ac:dyDescent="0.2">
      <c r="B8" s="21" t="s">
        <v>54</v>
      </c>
    </row>
    <row r="9" spans="2:33" x14ac:dyDescent="0.2">
      <c r="B9" s="274" t="s">
        <v>4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</row>
    <row r="10" spans="2:33" x14ac:dyDescent="0.2">
      <c r="B10" t="s">
        <v>5</v>
      </c>
      <c r="C10" s="17"/>
    </row>
    <row r="12" spans="2:33" x14ac:dyDescent="0.2">
      <c r="D12" s="17" t="s">
        <v>116</v>
      </c>
    </row>
    <row r="13" spans="2:33" ht="13.5" thickBot="1" x14ac:dyDescent="0.25">
      <c r="C13" s="277" t="s">
        <v>117</v>
      </c>
      <c r="D13" s="278"/>
      <c r="E13" s="278"/>
      <c r="F13" s="278"/>
      <c r="G13" s="278"/>
      <c r="H13" s="278"/>
      <c r="I13" s="278"/>
      <c r="J13" s="278"/>
      <c r="K13" s="278"/>
    </row>
    <row r="14" spans="2:33" ht="15.75" thickBot="1" x14ac:dyDescent="0.3">
      <c r="C14" s="18" t="s">
        <v>111</v>
      </c>
      <c r="D14" s="111">
        <v>1994</v>
      </c>
      <c r="E14" s="111">
        <v>1995</v>
      </c>
      <c r="F14" s="111">
        <v>1996</v>
      </c>
      <c r="G14" s="111">
        <v>1997</v>
      </c>
      <c r="H14" s="111">
        <v>1998</v>
      </c>
      <c r="I14" s="111">
        <v>1999</v>
      </c>
      <c r="J14" s="111">
        <v>2000</v>
      </c>
      <c r="K14" s="111">
        <v>2001</v>
      </c>
      <c r="L14" s="111">
        <v>2002</v>
      </c>
      <c r="M14" s="111">
        <v>2003</v>
      </c>
      <c r="N14" s="111">
        <v>2004</v>
      </c>
      <c r="O14" s="111">
        <v>2005</v>
      </c>
      <c r="P14" s="111">
        <v>2006</v>
      </c>
      <c r="Q14" s="111">
        <v>2007</v>
      </c>
      <c r="R14" s="111">
        <v>2008</v>
      </c>
      <c r="S14" s="111">
        <v>2009</v>
      </c>
      <c r="T14" s="111">
        <v>2010</v>
      </c>
      <c r="U14" s="111">
        <v>2011</v>
      </c>
      <c r="V14" s="111">
        <v>2012</v>
      </c>
      <c r="W14" s="111">
        <v>2013</v>
      </c>
      <c r="X14" s="111">
        <v>2014</v>
      </c>
      <c r="Y14" s="111">
        <v>2015</v>
      </c>
      <c r="Z14" s="111">
        <v>2016</v>
      </c>
      <c r="AA14" s="111">
        <v>2017</v>
      </c>
      <c r="AB14" s="111">
        <v>2018</v>
      </c>
      <c r="AC14" s="111">
        <v>2019</v>
      </c>
      <c r="AD14" s="111">
        <v>2020</v>
      </c>
      <c r="AE14" s="111">
        <v>2021</v>
      </c>
      <c r="AF14" s="111">
        <v>2022</v>
      </c>
      <c r="AG14" s="111">
        <v>2023</v>
      </c>
    </row>
    <row r="15" spans="2:33" ht="21.75" thickBot="1" x14ac:dyDescent="0.25">
      <c r="C15" s="50" t="s">
        <v>118</v>
      </c>
      <c r="D15" s="51">
        <v>3.78</v>
      </c>
      <c r="E15" s="51">
        <v>3.51</v>
      </c>
      <c r="F15" s="51">
        <v>2.5</v>
      </c>
      <c r="G15" s="51">
        <v>3.34</v>
      </c>
      <c r="H15" s="51">
        <v>3.83</v>
      </c>
      <c r="I15" s="51">
        <v>4.62</v>
      </c>
      <c r="J15" s="51">
        <v>5.57</v>
      </c>
      <c r="K15" s="51">
        <v>5.47</v>
      </c>
      <c r="L15" s="51">
        <v>5.53</v>
      </c>
      <c r="M15" s="51">
        <v>6.07</v>
      </c>
      <c r="N15" s="51">
        <v>4.74</v>
      </c>
      <c r="O15" s="51">
        <v>5.16</v>
      </c>
      <c r="P15" s="51">
        <v>5.23</v>
      </c>
      <c r="Q15" s="51">
        <v>5.52</v>
      </c>
      <c r="R15" s="51">
        <v>5.83</v>
      </c>
      <c r="S15" s="51">
        <v>6.12</v>
      </c>
      <c r="T15" s="51">
        <v>6.48</v>
      </c>
      <c r="U15" s="51">
        <v>6.96</v>
      </c>
      <c r="V15" s="51">
        <v>7.54</v>
      </c>
      <c r="W15" s="52">
        <v>6.3070504295150291</v>
      </c>
      <c r="X15" s="51">
        <v>7.61</v>
      </c>
      <c r="Y15" s="51">
        <v>7.49</v>
      </c>
      <c r="Z15" s="52">
        <v>6.5231510105581698</v>
      </c>
      <c r="AA15" s="51">
        <v>5.91</v>
      </c>
      <c r="AB15" s="52">
        <v>5.29</v>
      </c>
      <c r="AC15" s="51">
        <v>5.88</v>
      </c>
      <c r="AD15" s="52">
        <v>4.3099999999999996</v>
      </c>
      <c r="AE15" s="51">
        <v>4.3099999999999996</v>
      </c>
      <c r="AF15" s="52">
        <v>4.62</v>
      </c>
      <c r="AG15" s="51">
        <v>4.6500000000000004</v>
      </c>
    </row>
    <row r="18" spans="31:31" x14ac:dyDescent="0.2">
      <c r="AE18" s="21" t="s">
        <v>119</v>
      </c>
    </row>
    <row r="19" spans="31:31" x14ac:dyDescent="0.2">
      <c r="AE19" s="21" t="s">
        <v>0</v>
      </c>
    </row>
    <row r="21" spans="31:31" x14ac:dyDescent="0.2">
      <c r="AE21" s="21" t="s">
        <v>0</v>
      </c>
    </row>
    <row r="38" spans="3:3" x14ac:dyDescent="0.2">
      <c r="C38" t="s">
        <v>83</v>
      </c>
    </row>
  </sheetData>
  <mergeCells count="2">
    <mergeCell ref="C13:K13"/>
    <mergeCell ref="B9:W9"/>
  </mergeCells>
  <phoneticPr fontId="21" type="noConversion"/>
  <pageMargins left="0.34" right="0.17" top="1" bottom="1" header="0" footer="0"/>
  <pageSetup paperSize="14" scale="80" orientation="landscape" horizontalDpi="4294967294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AI42"/>
  <sheetViews>
    <sheetView topLeftCell="C1" workbookViewId="0">
      <selection activeCell="Z10" sqref="Z10"/>
    </sheetView>
  </sheetViews>
  <sheetFormatPr baseColWidth="10" defaultColWidth="11.42578125" defaultRowHeight="12.75" x14ac:dyDescent="0.2"/>
  <cols>
    <col min="6" max="6" width="5.42578125" customWidth="1"/>
    <col min="7" max="16" width="5.5703125" bestFit="1" customWidth="1"/>
    <col min="17" max="17" width="5.140625" bestFit="1" customWidth="1"/>
    <col min="18" max="19" width="5.5703125" bestFit="1" customWidth="1"/>
    <col min="20" max="20" width="5.140625" bestFit="1" customWidth="1"/>
    <col min="21" max="21" width="5.5703125" bestFit="1" customWidth="1"/>
    <col min="22" max="22" width="6.5703125" bestFit="1" customWidth="1"/>
    <col min="23" max="23" width="6.42578125" customWidth="1"/>
    <col min="24" max="25" width="7" customWidth="1"/>
    <col min="26" max="26" width="8.28515625" customWidth="1"/>
    <col min="27" max="27" width="7.85546875" customWidth="1"/>
    <col min="28" max="28" width="7.5703125" customWidth="1"/>
    <col min="29" max="29" width="7.28515625" customWidth="1"/>
    <col min="30" max="30" width="6.5703125" bestFit="1" customWidth="1"/>
    <col min="31" max="31" width="5.7109375" customWidth="1"/>
    <col min="32" max="32" width="8.28515625" customWidth="1"/>
    <col min="33" max="33" width="9.28515625" customWidth="1"/>
    <col min="34" max="34" width="8.140625" customWidth="1"/>
    <col min="35" max="35" width="9.140625" customWidth="1"/>
  </cols>
  <sheetData>
    <row r="7" spans="4:35" x14ac:dyDescent="0.2">
      <c r="D7" s="21" t="s">
        <v>120</v>
      </c>
    </row>
    <row r="8" spans="4:35" x14ac:dyDescent="0.2">
      <c r="D8" s="21" t="s">
        <v>2</v>
      </c>
    </row>
    <row r="9" spans="4:35" x14ac:dyDescent="0.2">
      <c r="D9" s="274" t="s">
        <v>4</v>
      </c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</row>
    <row r="10" spans="4:35" x14ac:dyDescent="0.2">
      <c r="D10" t="s">
        <v>5</v>
      </c>
      <c r="E10" s="17"/>
    </row>
    <row r="12" spans="4:35" ht="15" x14ac:dyDescent="0.2">
      <c r="G12" s="276" t="s">
        <v>114</v>
      </c>
      <c r="H12" s="276"/>
      <c r="I12" s="276"/>
      <c r="J12" s="276"/>
      <c r="K12" s="276"/>
      <c r="L12" s="276"/>
      <c r="M12" s="276"/>
      <c r="N12" s="276"/>
      <c r="O12" s="276"/>
    </row>
    <row r="14" spans="4:35" x14ac:dyDescent="0.2">
      <c r="F14" s="17" t="s">
        <v>121</v>
      </c>
    </row>
    <row r="15" spans="4:35" ht="15.75" thickBot="1" x14ac:dyDescent="0.3">
      <c r="E15" s="111" t="s">
        <v>111</v>
      </c>
      <c r="F15" s="111">
        <v>1994</v>
      </c>
      <c r="G15" s="111">
        <v>1995</v>
      </c>
      <c r="H15" s="111">
        <v>1996</v>
      </c>
      <c r="I15" s="111">
        <v>1997</v>
      </c>
      <c r="J15" s="111">
        <v>1998</v>
      </c>
      <c r="K15" s="111">
        <v>1999</v>
      </c>
      <c r="L15" s="111">
        <v>2000</v>
      </c>
      <c r="M15" s="111">
        <v>2001</v>
      </c>
      <c r="N15" s="111">
        <v>2002</v>
      </c>
      <c r="O15" s="111">
        <v>2003</v>
      </c>
      <c r="P15" s="111">
        <v>2004</v>
      </c>
      <c r="Q15" s="111">
        <v>2005</v>
      </c>
      <c r="R15" s="111">
        <v>2006</v>
      </c>
      <c r="S15" s="111">
        <v>2007</v>
      </c>
      <c r="T15" s="111">
        <v>2008</v>
      </c>
      <c r="U15" s="111">
        <v>2009</v>
      </c>
      <c r="V15" s="111">
        <v>2010</v>
      </c>
      <c r="W15" s="111">
        <v>2011</v>
      </c>
      <c r="X15" s="111">
        <v>2012</v>
      </c>
      <c r="Y15" s="111">
        <v>2013</v>
      </c>
      <c r="Z15" s="111">
        <v>2014</v>
      </c>
      <c r="AA15" s="111">
        <v>2015</v>
      </c>
      <c r="AB15" s="111">
        <v>2016</v>
      </c>
      <c r="AC15" s="111">
        <v>2017</v>
      </c>
      <c r="AD15" s="111">
        <v>2018</v>
      </c>
      <c r="AE15" s="111">
        <v>2019</v>
      </c>
      <c r="AF15" s="111">
        <v>2020</v>
      </c>
      <c r="AG15" s="111">
        <v>2021</v>
      </c>
      <c r="AH15" s="111">
        <v>2022</v>
      </c>
      <c r="AI15" s="111">
        <v>2023</v>
      </c>
    </row>
    <row r="16" spans="4:35" ht="13.5" thickBot="1" x14ac:dyDescent="0.25">
      <c r="E16" s="27" t="s">
        <v>122</v>
      </c>
      <c r="F16" s="109">
        <v>33.54</v>
      </c>
      <c r="G16" s="109">
        <v>28.55</v>
      </c>
      <c r="H16" s="109">
        <v>18.86</v>
      </c>
      <c r="I16" s="109">
        <v>21.32</v>
      </c>
      <c r="J16" s="109">
        <v>16.739999999999998</v>
      </c>
      <c r="K16" s="109">
        <v>17.739999999999998</v>
      </c>
      <c r="L16" s="109">
        <v>23.62</v>
      </c>
      <c r="M16" s="109">
        <v>24.05</v>
      </c>
      <c r="N16" s="109">
        <v>22.09</v>
      </c>
      <c r="O16" s="109">
        <v>24.36</v>
      </c>
      <c r="P16" s="109">
        <v>22.78</v>
      </c>
      <c r="Q16" s="109">
        <v>37.4</v>
      </c>
      <c r="R16" s="109">
        <v>52.06</v>
      </c>
      <c r="S16" s="109">
        <v>67.97</v>
      </c>
      <c r="T16" s="109">
        <v>99.3</v>
      </c>
      <c r="U16" s="109">
        <v>99.12</v>
      </c>
      <c r="V16" s="109">
        <v>137.81</v>
      </c>
      <c r="W16" s="109">
        <v>114.39</v>
      </c>
      <c r="X16" s="109">
        <v>117.67</v>
      </c>
      <c r="Y16" s="110">
        <v>92.331089708403056</v>
      </c>
      <c r="Z16" s="109">
        <v>114.86</v>
      </c>
      <c r="AA16" s="110">
        <v>100.71</v>
      </c>
      <c r="AB16" s="110">
        <v>105.54843398721944</v>
      </c>
      <c r="AC16" s="110">
        <v>98.61</v>
      </c>
      <c r="AD16" s="110">
        <v>104.26</v>
      </c>
      <c r="AE16" s="110">
        <v>82.3</v>
      </c>
      <c r="AF16" s="82">
        <v>487.14</v>
      </c>
      <c r="AG16" s="110">
        <v>326.24</v>
      </c>
      <c r="AH16" s="110">
        <v>274.01886688113143</v>
      </c>
      <c r="AI16" s="110">
        <v>96.77</v>
      </c>
    </row>
    <row r="19" spans="25:27" x14ac:dyDescent="0.2">
      <c r="Y19" s="31" t="s">
        <v>0</v>
      </c>
      <c r="Z19" s="31" t="s">
        <v>0</v>
      </c>
      <c r="AA19" s="31" t="s">
        <v>0</v>
      </c>
    </row>
    <row r="20" spans="25:27" x14ac:dyDescent="0.2">
      <c r="Y20" s="31" t="s">
        <v>0</v>
      </c>
      <c r="AA20" s="31" t="s">
        <v>0</v>
      </c>
    </row>
    <row r="21" spans="25:27" x14ac:dyDescent="0.2">
      <c r="Z21" s="31" t="s">
        <v>0</v>
      </c>
    </row>
    <row r="42" spans="4:4" x14ac:dyDescent="0.2">
      <c r="D42" s="21" t="s">
        <v>83</v>
      </c>
    </row>
  </sheetData>
  <mergeCells count="2">
    <mergeCell ref="G12:O12"/>
    <mergeCell ref="D9:Y9"/>
  </mergeCells>
  <phoneticPr fontId="21" type="noConversion"/>
  <printOptions horizontalCentered="1" verticalCentered="1"/>
  <pageMargins left="0.74803149606299213" right="0.74803149606299213" top="0.98425196850393704" bottom="0.98425196850393704" header="0" footer="0"/>
  <pageSetup paperSize="14" scale="80" orientation="landscape" horizontalDpi="4294967294" verticalDpi="429496729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AR51"/>
  <sheetViews>
    <sheetView workbookViewId="0">
      <selection activeCell="B43" sqref="B43:AE43"/>
    </sheetView>
  </sheetViews>
  <sheetFormatPr baseColWidth="10" defaultColWidth="11.42578125" defaultRowHeight="12.75" x14ac:dyDescent="0.2"/>
  <cols>
    <col min="2" max="2" width="87.28515625" customWidth="1"/>
    <col min="3" max="3" width="21.5703125" customWidth="1"/>
    <col min="4" max="4" width="15.140625" customWidth="1"/>
    <col min="5" max="5" width="19.28515625" customWidth="1"/>
    <col min="6" max="7" width="13.7109375" customWidth="1"/>
    <col min="8" max="8" width="15.7109375" customWidth="1"/>
  </cols>
  <sheetData>
    <row r="8" spans="2:20" x14ac:dyDescent="0.2">
      <c r="B8" s="21" t="s">
        <v>123</v>
      </c>
    </row>
    <row r="9" spans="2:20" x14ac:dyDescent="0.2">
      <c r="B9" s="21" t="s">
        <v>2</v>
      </c>
    </row>
    <row r="10" spans="2:20" x14ac:dyDescent="0.2">
      <c r="B10" s="274" t="s">
        <v>4</v>
      </c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</row>
    <row r="11" spans="2:20" x14ac:dyDescent="0.2">
      <c r="B11" t="s">
        <v>5</v>
      </c>
      <c r="C11" s="17"/>
    </row>
    <row r="13" spans="2:20" ht="15.75" x14ac:dyDescent="0.25">
      <c r="B13" s="65" t="s">
        <v>124</v>
      </c>
    </row>
    <row r="14" spans="2:20" ht="15.75" x14ac:dyDescent="0.25">
      <c r="B14" s="40" t="s">
        <v>125</v>
      </c>
    </row>
    <row r="16" spans="2:20" ht="15" x14ac:dyDescent="0.25">
      <c r="B16" s="279" t="s">
        <v>126</v>
      </c>
      <c r="C16" s="281" t="s">
        <v>127</v>
      </c>
      <c r="D16" s="282"/>
      <c r="E16" s="283" t="s">
        <v>85</v>
      </c>
      <c r="F16" s="282"/>
    </row>
    <row r="17" spans="2:31" ht="15" x14ac:dyDescent="0.25">
      <c r="B17" s="280"/>
      <c r="C17" s="111" t="s">
        <v>128</v>
      </c>
      <c r="D17" s="111" t="s">
        <v>129</v>
      </c>
      <c r="E17" s="111" t="s">
        <v>128</v>
      </c>
      <c r="F17" s="111" t="s">
        <v>129</v>
      </c>
    </row>
    <row r="18" spans="2:31" x14ac:dyDescent="0.2">
      <c r="B18" s="112" t="s">
        <v>96</v>
      </c>
      <c r="C18" s="58">
        <v>1094680</v>
      </c>
      <c r="D18" s="63">
        <f t="shared" ref="D18:D28" si="0">+C18/$C$28</f>
        <v>9.0317009667735079E-2</v>
      </c>
      <c r="E18" s="58">
        <v>20644</v>
      </c>
      <c r="F18" s="64">
        <f t="shared" ref="F18:F28" si="1">+E18/$E$28</f>
        <v>1.7571305761488507E-2</v>
      </c>
    </row>
    <row r="19" spans="2:31" x14ac:dyDescent="0.2">
      <c r="B19" s="112" t="s">
        <v>97</v>
      </c>
      <c r="C19" s="58">
        <v>7072</v>
      </c>
      <c r="D19" s="59">
        <f t="shared" si="0"/>
        <v>5.8347817843591048E-4</v>
      </c>
      <c r="E19" s="58">
        <v>90</v>
      </c>
      <c r="F19" s="60">
        <f t="shared" si="1"/>
        <v>7.6604220041366272E-5</v>
      </c>
    </row>
    <row r="20" spans="2:31" x14ac:dyDescent="0.2">
      <c r="B20" s="112" t="s">
        <v>98</v>
      </c>
      <c r="C20" s="58">
        <v>4956840</v>
      </c>
      <c r="D20" s="59">
        <f t="shared" si="0"/>
        <v>0.40896605967169947</v>
      </c>
      <c r="E20" s="58">
        <v>577972</v>
      </c>
      <c r="F20" s="60">
        <f t="shared" si="1"/>
        <v>0.49194549184165054</v>
      </c>
    </row>
    <row r="21" spans="2:31" x14ac:dyDescent="0.2">
      <c r="B21" s="112" t="s">
        <v>99</v>
      </c>
      <c r="C21" s="58">
        <v>222004</v>
      </c>
      <c r="D21" s="59">
        <f t="shared" si="0"/>
        <v>1.8316528496250831E-2</v>
      </c>
      <c r="E21" s="58">
        <v>15328</v>
      </c>
      <c r="F21" s="60">
        <f t="shared" si="1"/>
        <v>1.3046549831045137E-2</v>
      </c>
    </row>
    <row r="22" spans="2:31" x14ac:dyDescent="0.2">
      <c r="B22" s="112" t="s">
        <v>100</v>
      </c>
      <c r="C22" s="58">
        <v>299</v>
      </c>
      <c r="D22" s="59">
        <f t="shared" si="0"/>
        <v>2.4669114161812393E-5</v>
      </c>
      <c r="E22" s="58">
        <v>181</v>
      </c>
      <c r="F22" s="60">
        <f t="shared" si="1"/>
        <v>1.5405959808319219E-4</v>
      </c>
    </row>
    <row r="23" spans="2:31" x14ac:dyDescent="0.2">
      <c r="B23" s="112" t="s">
        <v>101</v>
      </c>
      <c r="C23" s="58">
        <v>3157733</v>
      </c>
      <c r="D23" s="59">
        <f t="shared" si="0"/>
        <v>0.26053001963050948</v>
      </c>
      <c r="E23" s="58">
        <v>476145</v>
      </c>
      <c r="F23" s="60">
        <f t="shared" si="1"/>
        <v>0.40527462612884829</v>
      </c>
    </row>
    <row r="24" spans="2:31" x14ac:dyDescent="0.2">
      <c r="B24" s="112" t="s">
        <v>102</v>
      </c>
      <c r="C24" s="58">
        <v>1010023</v>
      </c>
      <c r="D24" s="59">
        <f t="shared" si="0"/>
        <v>8.3332350144000797E-2</v>
      </c>
      <c r="E24" s="58">
        <v>39699</v>
      </c>
      <c r="F24" s="60">
        <f t="shared" si="1"/>
        <v>3.3790121460246667E-2</v>
      </c>
    </row>
    <row r="25" spans="2:31" x14ac:dyDescent="0.2">
      <c r="B25" s="112" t="s">
        <v>103</v>
      </c>
      <c r="C25" s="58">
        <v>197697</v>
      </c>
      <c r="D25" s="59">
        <f t="shared" si="0"/>
        <v>1.6311069774072991E-2</v>
      </c>
      <c r="E25" s="58">
        <v>2535</v>
      </c>
      <c r="F25" s="60">
        <f t="shared" si="1"/>
        <v>2.1576855311651504E-3</v>
      </c>
    </row>
    <row r="26" spans="2:31" x14ac:dyDescent="0.2">
      <c r="B26" s="112" t="s">
        <v>104</v>
      </c>
      <c r="C26" s="58">
        <v>1473865</v>
      </c>
      <c r="D26" s="59">
        <f t="shared" si="0"/>
        <v>0.12160181921103552</v>
      </c>
      <c r="E26" s="58">
        <v>42166</v>
      </c>
      <c r="F26" s="60">
        <f t="shared" si="1"/>
        <v>3.5889928247380562E-2</v>
      </c>
    </row>
    <row r="27" spans="2:31" x14ac:dyDescent="0.2">
      <c r="B27" s="112" t="s">
        <v>105</v>
      </c>
      <c r="C27" s="58">
        <v>206</v>
      </c>
      <c r="D27" s="59">
        <f t="shared" si="0"/>
        <v>1.6996112098104858E-5</v>
      </c>
      <c r="E27" s="58">
        <v>110</v>
      </c>
      <c r="F27" s="60">
        <f t="shared" si="1"/>
        <v>9.362738005055879E-5</v>
      </c>
    </row>
    <row r="28" spans="2:31" ht="15.75" customHeight="1" x14ac:dyDescent="0.25">
      <c r="B28" s="111" t="s">
        <v>106</v>
      </c>
      <c r="C28" s="162">
        <v>12120419</v>
      </c>
      <c r="D28" s="159">
        <f t="shared" si="0"/>
        <v>1</v>
      </c>
      <c r="E28" s="162">
        <v>1174870</v>
      </c>
      <c r="F28" s="159">
        <f t="shared" si="1"/>
        <v>1</v>
      </c>
    </row>
    <row r="29" spans="2:31" ht="12.75" customHeight="1" x14ac:dyDescent="0.2">
      <c r="B29" t="s">
        <v>83</v>
      </c>
      <c r="G29" s="41" t="s">
        <v>0</v>
      </c>
    </row>
    <row r="32" spans="2:31" ht="105" x14ac:dyDescent="0.2">
      <c r="B32" s="160" t="s">
        <v>94</v>
      </c>
      <c r="C32" s="161" t="s">
        <v>130</v>
      </c>
      <c r="D32" s="161" t="s">
        <v>131</v>
      </c>
      <c r="E32" s="161" t="s">
        <v>132</v>
      </c>
      <c r="F32" s="161" t="s">
        <v>95</v>
      </c>
      <c r="G32" s="161" t="s">
        <v>108</v>
      </c>
      <c r="H32" s="161" t="s">
        <v>133</v>
      </c>
      <c r="I32" s="161" t="s">
        <v>134</v>
      </c>
      <c r="J32" s="161" t="s">
        <v>135</v>
      </c>
      <c r="K32" s="161" t="s">
        <v>136</v>
      </c>
      <c r="L32" s="161" t="s">
        <v>137</v>
      </c>
      <c r="M32" s="161" t="s">
        <v>138</v>
      </c>
      <c r="N32" s="161" t="s">
        <v>139</v>
      </c>
      <c r="O32" s="161" t="s">
        <v>140</v>
      </c>
      <c r="P32" s="161" t="s">
        <v>141</v>
      </c>
      <c r="Q32" s="161" t="s">
        <v>142</v>
      </c>
      <c r="R32" s="161" t="s">
        <v>143</v>
      </c>
      <c r="S32" s="161" t="s">
        <v>144</v>
      </c>
      <c r="T32" s="143" t="s">
        <v>145</v>
      </c>
      <c r="U32" s="143" t="s">
        <v>146</v>
      </c>
      <c r="V32" s="143" t="s">
        <v>147</v>
      </c>
      <c r="W32" s="143" t="s">
        <v>148</v>
      </c>
      <c r="X32" s="143" t="s">
        <v>149</v>
      </c>
      <c r="Y32" s="143" t="s">
        <v>150</v>
      </c>
      <c r="Z32" s="143" t="s">
        <v>151</v>
      </c>
      <c r="AA32" s="143" t="s">
        <v>152</v>
      </c>
      <c r="AB32" s="143" t="s">
        <v>153</v>
      </c>
      <c r="AC32" s="143" t="s">
        <v>154</v>
      </c>
      <c r="AD32" s="143" t="s">
        <v>155</v>
      </c>
      <c r="AE32" s="143" t="s">
        <v>156</v>
      </c>
    </row>
    <row r="33" spans="2:44" ht="15" x14ac:dyDescent="0.25">
      <c r="B33" s="140" t="s">
        <v>96</v>
      </c>
      <c r="C33" s="139">
        <v>20644</v>
      </c>
      <c r="D33" s="139">
        <v>1055935</v>
      </c>
      <c r="E33" s="139">
        <v>21515</v>
      </c>
      <c r="F33" s="139">
        <v>17182</v>
      </c>
      <c r="G33" s="139">
        <v>48</v>
      </c>
      <c r="H33" s="139">
        <v>47429</v>
      </c>
      <c r="I33" s="139">
        <v>46095</v>
      </c>
      <c r="J33" s="139">
        <v>1853</v>
      </c>
      <c r="K33" s="139">
        <v>1283</v>
      </c>
      <c r="L33" s="139">
        <v>46</v>
      </c>
      <c r="M33" s="139">
        <v>3</v>
      </c>
      <c r="N33" s="139">
        <v>24</v>
      </c>
      <c r="O33" s="139">
        <v>3</v>
      </c>
      <c r="P33" s="139">
        <v>25</v>
      </c>
      <c r="Q33" s="139">
        <v>21</v>
      </c>
      <c r="R33" s="139">
        <v>844</v>
      </c>
      <c r="S33" s="139">
        <v>548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</row>
    <row r="34" spans="2:44" ht="15" x14ac:dyDescent="0.25">
      <c r="B34" s="140" t="s">
        <v>97</v>
      </c>
      <c r="C34" s="139">
        <v>90</v>
      </c>
      <c r="D34" s="139">
        <v>3634</v>
      </c>
      <c r="E34" s="139">
        <v>396</v>
      </c>
      <c r="F34" s="139">
        <v>0</v>
      </c>
      <c r="G34" s="139">
        <v>3042</v>
      </c>
      <c r="H34" s="139">
        <v>0</v>
      </c>
      <c r="I34" s="139">
        <v>243</v>
      </c>
      <c r="J34" s="139">
        <v>0</v>
      </c>
      <c r="K34" s="139">
        <v>10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192</v>
      </c>
      <c r="V34" s="139">
        <v>0</v>
      </c>
      <c r="W34" s="139">
        <v>10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  <c r="AC34" s="139">
        <v>0</v>
      </c>
      <c r="AD34" s="139">
        <v>0</v>
      </c>
      <c r="AE34" s="139">
        <v>0</v>
      </c>
    </row>
    <row r="35" spans="2:44" ht="15" x14ac:dyDescent="0.25">
      <c r="B35" s="140" t="s">
        <v>98</v>
      </c>
      <c r="C35" s="139">
        <v>577972</v>
      </c>
      <c r="D35" s="139">
        <v>4376471</v>
      </c>
      <c r="E35" s="139">
        <v>281227</v>
      </c>
      <c r="F35" s="139">
        <v>59508</v>
      </c>
      <c r="G35" s="139">
        <v>239634</v>
      </c>
      <c r="H35" s="139">
        <v>290362</v>
      </c>
      <c r="I35" s="139">
        <v>269871</v>
      </c>
      <c r="J35" s="139">
        <v>11557</v>
      </c>
      <c r="K35" s="139">
        <v>5098</v>
      </c>
      <c r="L35" s="139">
        <v>313</v>
      </c>
      <c r="M35" s="139">
        <v>3</v>
      </c>
      <c r="N35" s="139">
        <v>132</v>
      </c>
      <c r="O35" s="139">
        <v>0</v>
      </c>
      <c r="P35" s="139">
        <v>169</v>
      </c>
      <c r="Q35" s="139">
        <v>27</v>
      </c>
      <c r="R35" s="139">
        <v>4661</v>
      </c>
      <c r="S35" s="139">
        <v>3132</v>
      </c>
      <c r="T35" s="139">
        <v>1690</v>
      </c>
      <c r="U35" s="139">
        <v>1440</v>
      </c>
      <c r="V35" s="139">
        <v>123</v>
      </c>
      <c r="W35" s="139">
        <v>17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</row>
    <row r="36" spans="2:44" ht="15" x14ac:dyDescent="0.25">
      <c r="B36" s="140" t="s">
        <v>99</v>
      </c>
      <c r="C36" s="139">
        <v>15328</v>
      </c>
      <c r="D36" s="139">
        <v>214041</v>
      </c>
      <c r="E36" s="139">
        <v>5980</v>
      </c>
      <c r="F36" s="139">
        <v>1850</v>
      </c>
      <c r="G36" s="139">
        <v>133</v>
      </c>
      <c r="H36" s="139">
        <v>9977</v>
      </c>
      <c r="I36" s="139">
        <v>8838</v>
      </c>
      <c r="J36" s="139">
        <v>154</v>
      </c>
      <c r="K36" s="139">
        <v>56</v>
      </c>
      <c r="L36" s="139">
        <v>16</v>
      </c>
      <c r="M36" s="139">
        <v>0</v>
      </c>
      <c r="N36" s="139">
        <v>2</v>
      </c>
      <c r="O36" s="139">
        <v>2</v>
      </c>
      <c r="P36" s="139">
        <v>3</v>
      </c>
      <c r="Q36" s="139">
        <v>0</v>
      </c>
      <c r="R36" s="139">
        <v>294</v>
      </c>
      <c r="S36" s="139">
        <v>62</v>
      </c>
      <c r="T36" s="139">
        <v>31</v>
      </c>
      <c r="U36" s="139">
        <v>20</v>
      </c>
      <c r="V36" s="139">
        <v>17</v>
      </c>
      <c r="W36" s="139">
        <v>17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</row>
    <row r="37" spans="2:44" ht="15" x14ac:dyDescent="0.25">
      <c r="B37" s="140" t="s">
        <v>100</v>
      </c>
      <c r="C37" s="139">
        <v>181</v>
      </c>
      <c r="D37" s="139">
        <v>294</v>
      </c>
      <c r="E37" s="139">
        <v>0</v>
      </c>
      <c r="F37" s="139">
        <v>0</v>
      </c>
      <c r="G37" s="139">
        <v>5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5</v>
      </c>
      <c r="S37" s="139">
        <v>1</v>
      </c>
      <c r="T37" s="139">
        <v>0</v>
      </c>
      <c r="U37" s="139">
        <v>0</v>
      </c>
      <c r="V37" s="139">
        <v>0</v>
      </c>
      <c r="W37" s="139">
        <v>0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  <c r="AC37" s="139">
        <v>0</v>
      </c>
      <c r="AD37" s="139">
        <v>0</v>
      </c>
      <c r="AE37" s="139">
        <v>0</v>
      </c>
    </row>
    <row r="38" spans="2:44" ht="15" x14ac:dyDescent="0.25">
      <c r="B38" s="140" t="s">
        <v>101</v>
      </c>
      <c r="C38" s="139">
        <v>476145</v>
      </c>
      <c r="D38" s="139">
        <v>2354710</v>
      </c>
      <c r="E38" s="139">
        <v>564513</v>
      </c>
      <c r="F38" s="139">
        <v>104437</v>
      </c>
      <c r="G38" s="139">
        <v>134073</v>
      </c>
      <c r="H38" s="139">
        <v>126898</v>
      </c>
      <c r="I38" s="139">
        <v>118990</v>
      </c>
      <c r="J38" s="139">
        <v>4472</v>
      </c>
      <c r="K38" s="139">
        <v>3257</v>
      </c>
      <c r="L38" s="139">
        <v>245</v>
      </c>
      <c r="M38" s="139">
        <v>2</v>
      </c>
      <c r="N38" s="139">
        <v>177</v>
      </c>
      <c r="O38" s="139">
        <v>2</v>
      </c>
      <c r="P38" s="139">
        <v>116</v>
      </c>
      <c r="Q38" s="139">
        <v>32</v>
      </c>
      <c r="R38" s="139">
        <v>2416</v>
      </c>
      <c r="S38" s="139">
        <v>1120</v>
      </c>
      <c r="T38" s="139">
        <v>1279</v>
      </c>
      <c r="U38" s="139">
        <v>1054</v>
      </c>
      <c r="V38" s="139">
        <v>36</v>
      </c>
      <c r="W38" s="139">
        <v>18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  <c r="AC38" s="139">
        <v>1</v>
      </c>
      <c r="AD38" s="139">
        <v>32</v>
      </c>
      <c r="AE38" s="139">
        <v>14</v>
      </c>
    </row>
    <row r="39" spans="2:44" ht="15" x14ac:dyDescent="0.25">
      <c r="B39" s="140" t="s">
        <v>102</v>
      </c>
      <c r="C39" s="139">
        <v>39699</v>
      </c>
      <c r="D39" s="139">
        <v>895059</v>
      </c>
      <c r="E39" s="139">
        <v>96196</v>
      </c>
      <c r="F39" s="139">
        <v>16413</v>
      </c>
      <c r="G39" s="139">
        <v>2355</v>
      </c>
      <c r="H39" s="139">
        <v>48926</v>
      </c>
      <c r="I39" s="139">
        <v>40986</v>
      </c>
      <c r="J39" s="139">
        <v>2287</v>
      </c>
      <c r="K39" s="139">
        <v>450</v>
      </c>
      <c r="L39" s="139">
        <v>34</v>
      </c>
      <c r="M39" s="139">
        <v>0</v>
      </c>
      <c r="N39" s="139">
        <v>36</v>
      </c>
      <c r="O39" s="139">
        <v>1</v>
      </c>
      <c r="P39" s="139">
        <v>17</v>
      </c>
      <c r="Q39" s="139">
        <v>2</v>
      </c>
      <c r="R39" s="139">
        <v>451</v>
      </c>
      <c r="S39" s="139">
        <v>227</v>
      </c>
      <c r="T39" s="139">
        <v>6</v>
      </c>
      <c r="U39" s="139">
        <v>0</v>
      </c>
      <c r="V39" s="139">
        <v>0</v>
      </c>
      <c r="W39" s="139">
        <v>22</v>
      </c>
      <c r="X39" s="139">
        <v>0</v>
      </c>
      <c r="Y39" s="139">
        <v>0</v>
      </c>
      <c r="Z39" s="139">
        <v>0</v>
      </c>
      <c r="AA39" s="139">
        <v>0</v>
      </c>
      <c r="AB39" s="139">
        <v>0</v>
      </c>
      <c r="AC39" s="139">
        <v>0</v>
      </c>
      <c r="AD39" s="139">
        <v>0</v>
      </c>
      <c r="AE39" s="139">
        <v>0</v>
      </c>
    </row>
    <row r="40" spans="2:44" ht="15" x14ac:dyDescent="0.25">
      <c r="B40" s="140" t="s">
        <v>103</v>
      </c>
      <c r="C40" s="139">
        <v>2535</v>
      </c>
      <c r="D40" s="139">
        <v>191625</v>
      </c>
      <c r="E40" s="139">
        <v>504</v>
      </c>
      <c r="F40" s="139">
        <v>5568</v>
      </c>
      <c r="G40" s="139">
        <v>0</v>
      </c>
      <c r="H40" s="139">
        <v>1639</v>
      </c>
      <c r="I40" s="139">
        <v>1526</v>
      </c>
      <c r="J40" s="139">
        <v>81</v>
      </c>
      <c r="K40" s="139">
        <v>16</v>
      </c>
      <c r="L40" s="139">
        <v>1</v>
      </c>
      <c r="M40" s="139">
        <v>0</v>
      </c>
      <c r="N40" s="139">
        <v>1</v>
      </c>
      <c r="O40" s="139">
        <v>0</v>
      </c>
      <c r="P40" s="139">
        <v>2</v>
      </c>
      <c r="Q40" s="139">
        <v>0</v>
      </c>
      <c r="R40" s="139">
        <v>56</v>
      </c>
      <c r="S40" s="139">
        <v>63</v>
      </c>
      <c r="T40" s="139">
        <v>0</v>
      </c>
      <c r="U40" s="139">
        <v>0</v>
      </c>
      <c r="V40" s="139">
        <v>0</v>
      </c>
      <c r="W40" s="139">
        <v>0</v>
      </c>
      <c r="X40" s="139">
        <v>0</v>
      </c>
      <c r="Y40" s="139">
        <v>0</v>
      </c>
      <c r="Z40" s="139">
        <v>0</v>
      </c>
      <c r="AA40" s="139">
        <v>0</v>
      </c>
      <c r="AB40" s="139">
        <v>0</v>
      </c>
      <c r="AC40" s="139">
        <v>0</v>
      </c>
      <c r="AD40" s="139">
        <v>0</v>
      </c>
      <c r="AE40" s="139">
        <v>0</v>
      </c>
    </row>
    <row r="41" spans="2:44" ht="15" x14ac:dyDescent="0.25">
      <c r="B41" s="140" t="s">
        <v>104</v>
      </c>
      <c r="C41" s="139">
        <v>42166</v>
      </c>
      <c r="D41" s="139">
        <v>1408929</v>
      </c>
      <c r="E41" s="139">
        <v>31678</v>
      </c>
      <c r="F41" s="139">
        <v>20878</v>
      </c>
      <c r="G41" s="139">
        <v>12380</v>
      </c>
      <c r="H41" s="139">
        <v>87933</v>
      </c>
      <c r="I41" s="139">
        <v>73699</v>
      </c>
      <c r="J41" s="139">
        <v>5369</v>
      </c>
      <c r="K41" s="139">
        <v>1095</v>
      </c>
      <c r="L41" s="139">
        <v>192</v>
      </c>
      <c r="M41" s="139">
        <v>4</v>
      </c>
      <c r="N41" s="139">
        <v>79</v>
      </c>
      <c r="O41" s="139">
        <v>5</v>
      </c>
      <c r="P41" s="139">
        <v>56</v>
      </c>
      <c r="Q41" s="139">
        <v>5</v>
      </c>
      <c r="R41" s="139">
        <v>1204</v>
      </c>
      <c r="S41" s="139">
        <v>765</v>
      </c>
      <c r="T41" s="139">
        <v>96</v>
      </c>
      <c r="U41" s="139">
        <v>70</v>
      </c>
      <c r="V41" s="139">
        <v>7</v>
      </c>
      <c r="W41" s="139">
        <v>0</v>
      </c>
      <c r="X41" s="139">
        <v>0</v>
      </c>
      <c r="Y41" s="139">
        <v>0</v>
      </c>
      <c r="Z41" s="139">
        <v>2</v>
      </c>
      <c r="AA41" s="139">
        <v>0</v>
      </c>
      <c r="AB41" s="139">
        <v>0</v>
      </c>
      <c r="AC41" s="139">
        <v>0</v>
      </c>
      <c r="AD41" s="139">
        <v>3</v>
      </c>
      <c r="AE41" s="139">
        <v>0</v>
      </c>
    </row>
    <row r="42" spans="2:44" ht="15" x14ac:dyDescent="0.25">
      <c r="B42" s="140" t="s">
        <v>105</v>
      </c>
      <c r="C42" s="139">
        <v>110</v>
      </c>
      <c r="D42" s="139">
        <v>198</v>
      </c>
      <c r="E42" s="139">
        <v>4</v>
      </c>
      <c r="F42" s="139">
        <v>4</v>
      </c>
      <c r="G42" s="139">
        <v>0</v>
      </c>
      <c r="H42" s="139">
        <v>0</v>
      </c>
      <c r="I42" s="139">
        <v>740</v>
      </c>
      <c r="J42" s="139">
        <v>596</v>
      </c>
      <c r="K42" s="139">
        <v>380</v>
      </c>
      <c r="L42" s="139">
        <v>21</v>
      </c>
      <c r="M42" s="139">
        <v>0</v>
      </c>
      <c r="N42" s="139">
        <v>294</v>
      </c>
      <c r="O42" s="139">
        <v>0</v>
      </c>
      <c r="P42" s="139">
        <v>0</v>
      </c>
      <c r="Q42" s="139">
        <v>0</v>
      </c>
      <c r="R42" s="139">
        <v>0</v>
      </c>
      <c r="S42" s="139">
        <v>5</v>
      </c>
      <c r="T42" s="139">
        <v>0</v>
      </c>
      <c r="U42" s="139">
        <v>0</v>
      </c>
      <c r="V42" s="139">
        <v>0</v>
      </c>
      <c r="W42" s="139">
        <v>0</v>
      </c>
      <c r="X42" s="139">
        <v>0</v>
      </c>
      <c r="Y42" s="139">
        <v>0</v>
      </c>
      <c r="Z42" s="139">
        <v>0</v>
      </c>
      <c r="AA42" s="139">
        <v>0</v>
      </c>
      <c r="AB42" s="139">
        <v>0</v>
      </c>
      <c r="AC42" s="139">
        <v>0</v>
      </c>
      <c r="AD42" s="139">
        <v>0</v>
      </c>
      <c r="AE42" s="139">
        <v>0</v>
      </c>
    </row>
    <row r="43" spans="2:44" ht="15" x14ac:dyDescent="0.25">
      <c r="B43" s="111" t="s">
        <v>106</v>
      </c>
      <c r="C43" s="162">
        <v>1174870</v>
      </c>
      <c r="D43" s="162">
        <v>10500896</v>
      </c>
      <c r="E43" s="162">
        <v>1002013</v>
      </c>
      <c r="F43" s="162">
        <v>225840</v>
      </c>
      <c r="G43" s="162">
        <v>391670</v>
      </c>
      <c r="H43" s="162">
        <v>613164</v>
      </c>
      <c r="I43" s="162">
        <v>560988</v>
      </c>
      <c r="J43" s="162">
        <v>26369</v>
      </c>
      <c r="K43" s="162">
        <v>11645</v>
      </c>
      <c r="L43" s="162">
        <v>868</v>
      </c>
      <c r="M43" s="162">
        <v>12</v>
      </c>
      <c r="N43" s="162">
        <v>745</v>
      </c>
      <c r="O43" s="162">
        <v>13</v>
      </c>
      <c r="P43" s="162">
        <v>388</v>
      </c>
      <c r="Q43" s="162">
        <v>87</v>
      </c>
      <c r="R43" s="162">
        <v>9931</v>
      </c>
      <c r="S43" s="162">
        <v>5923</v>
      </c>
      <c r="T43" s="162">
        <v>3102</v>
      </c>
      <c r="U43" s="162">
        <v>2776</v>
      </c>
      <c r="V43" s="162">
        <v>183</v>
      </c>
      <c r="W43" s="162">
        <v>84</v>
      </c>
      <c r="X43" s="162">
        <v>0</v>
      </c>
      <c r="Y43" s="162">
        <v>0</v>
      </c>
      <c r="Z43" s="162">
        <v>2</v>
      </c>
      <c r="AA43" s="162">
        <v>0</v>
      </c>
      <c r="AB43" s="162">
        <v>0</v>
      </c>
      <c r="AC43" s="162">
        <v>1</v>
      </c>
      <c r="AD43" s="162">
        <v>35</v>
      </c>
      <c r="AE43" s="162">
        <v>14</v>
      </c>
    </row>
    <row r="44" spans="2:44" ht="15" x14ac:dyDescent="0.25">
      <c r="B44" t="s">
        <v>83</v>
      </c>
      <c r="C44" s="147"/>
      <c r="D44" s="147"/>
      <c r="E44" s="147"/>
      <c r="F44" s="147"/>
      <c r="G44" s="147"/>
      <c r="H44" s="141" t="s">
        <v>0</v>
      </c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</row>
    <row r="45" spans="2:44" ht="15" x14ac:dyDescent="0.25">
      <c r="B45" s="146" t="s">
        <v>157</v>
      </c>
      <c r="C45" s="147"/>
      <c r="D45" s="147"/>
      <c r="E45" s="147"/>
      <c r="F45" s="147"/>
      <c r="G45" s="141" t="s">
        <v>0</v>
      </c>
      <c r="H45" s="141" t="s">
        <v>0</v>
      </c>
      <c r="I45" s="141" t="s">
        <v>0</v>
      </c>
      <c r="J45" s="141" t="s">
        <v>0</v>
      </c>
      <c r="K45" s="141" t="s">
        <v>0</v>
      </c>
      <c r="L45" s="141" t="s">
        <v>0</v>
      </c>
      <c r="M45" s="141" t="s">
        <v>0</v>
      </c>
      <c r="N45" s="141" t="s">
        <v>0</v>
      </c>
      <c r="O45" s="141" t="s">
        <v>0</v>
      </c>
      <c r="P45" s="141" t="s">
        <v>0</v>
      </c>
      <c r="Q45" s="141" t="s">
        <v>0</v>
      </c>
      <c r="R45" s="141" t="s">
        <v>0</v>
      </c>
      <c r="S45" s="141" t="s">
        <v>0</v>
      </c>
      <c r="T45" s="141" t="s">
        <v>0</v>
      </c>
      <c r="U45" s="141" t="s">
        <v>0</v>
      </c>
      <c r="V45" s="141" t="s">
        <v>0</v>
      </c>
      <c r="W45" s="141" t="s">
        <v>0</v>
      </c>
      <c r="X45" s="141" t="s">
        <v>0</v>
      </c>
      <c r="Y45" s="141" t="s">
        <v>0</v>
      </c>
      <c r="Z45" s="141" t="s">
        <v>0</v>
      </c>
      <c r="AA45" s="141" t="s">
        <v>0</v>
      </c>
      <c r="AB45" s="141" t="s">
        <v>0</v>
      </c>
      <c r="AC45" s="141" t="s">
        <v>0</v>
      </c>
      <c r="AD45" s="141" t="s">
        <v>0</v>
      </c>
      <c r="AE45" s="141" t="s">
        <v>0</v>
      </c>
      <c r="AF45" s="141" t="s">
        <v>0</v>
      </c>
      <c r="AG45" s="141" t="s">
        <v>0</v>
      </c>
      <c r="AH45" s="141" t="s">
        <v>0</v>
      </c>
      <c r="AI45" s="141" t="s">
        <v>0</v>
      </c>
      <c r="AJ45" s="141" t="s">
        <v>0</v>
      </c>
      <c r="AK45" s="141" t="s">
        <v>0</v>
      </c>
      <c r="AL45" s="141" t="s">
        <v>0</v>
      </c>
      <c r="AM45" s="141" t="s">
        <v>0</v>
      </c>
      <c r="AN45" s="141" t="s">
        <v>0</v>
      </c>
      <c r="AO45" s="141" t="s">
        <v>0</v>
      </c>
      <c r="AP45" s="141" t="s">
        <v>0</v>
      </c>
      <c r="AQ45" s="141" t="s">
        <v>0</v>
      </c>
      <c r="AR45" s="141" t="s">
        <v>0</v>
      </c>
    </row>
    <row r="46" spans="2:44" ht="15" x14ac:dyDescent="0.25">
      <c r="B46" s="151" t="s">
        <v>158</v>
      </c>
      <c r="C46" s="150"/>
      <c r="D46" s="147"/>
      <c r="E46" s="147"/>
      <c r="F46" s="147"/>
      <c r="G46" s="147"/>
      <c r="H46" s="141" t="s">
        <v>0</v>
      </c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</row>
    <row r="47" spans="2:44" ht="15" x14ac:dyDescent="0.25">
      <c r="B47" s="149" t="s">
        <v>159</v>
      </c>
      <c r="C47" s="150">
        <v>12120419</v>
      </c>
      <c r="D47" s="147"/>
      <c r="E47" s="147"/>
      <c r="F47" s="147"/>
      <c r="G47" s="147"/>
      <c r="H47" s="141" t="s">
        <v>0</v>
      </c>
      <c r="I47" s="141" t="s">
        <v>0</v>
      </c>
      <c r="J47" s="141" t="s">
        <v>0</v>
      </c>
      <c r="K47" s="141" t="s">
        <v>0</v>
      </c>
      <c r="L47" s="141" t="s">
        <v>0</v>
      </c>
      <c r="M47" s="141" t="s">
        <v>0</v>
      </c>
      <c r="N47" s="141" t="s">
        <v>0</v>
      </c>
      <c r="O47" s="141" t="s">
        <v>0</v>
      </c>
      <c r="P47" s="141" t="s">
        <v>0</v>
      </c>
      <c r="Q47" s="141" t="s">
        <v>0</v>
      </c>
      <c r="R47" s="141" t="s">
        <v>0</v>
      </c>
      <c r="S47" s="141" t="s">
        <v>0</v>
      </c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</row>
    <row r="48" spans="2:44" ht="15" x14ac:dyDescent="0.25">
      <c r="B48" s="149" t="s">
        <v>160</v>
      </c>
      <c r="C48" s="150">
        <v>1174870</v>
      </c>
      <c r="D48" s="147"/>
      <c r="E48" s="147"/>
      <c r="F48" s="147"/>
      <c r="G48" s="147"/>
      <c r="H48" s="141" t="s">
        <v>0</v>
      </c>
    </row>
    <row r="49" spans="2:8" ht="15" x14ac:dyDescent="0.25">
      <c r="B49" s="149" t="s">
        <v>161</v>
      </c>
      <c r="C49" s="148">
        <v>4.6513573499397998</v>
      </c>
      <c r="D49" s="147"/>
      <c r="E49" s="147"/>
      <c r="F49" s="147"/>
      <c r="G49" s="147"/>
      <c r="H49" s="147"/>
    </row>
    <row r="50" spans="2:8" ht="15" x14ac:dyDescent="0.25">
      <c r="B50" s="149" t="s">
        <v>162</v>
      </c>
      <c r="C50" s="148">
        <v>96.770581941102861</v>
      </c>
      <c r="D50" s="147"/>
      <c r="E50" s="147"/>
      <c r="F50" s="147"/>
      <c r="G50" s="147"/>
      <c r="H50" s="147"/>
    </row>
    <row r="51" spans="2:8" ht="15" x14ac:dyDescent="0.25">
      <c r="B51" s="149" t="s">
        <v>163</v>
      </c>
      <c r="C51" s="148">
        <v>6.2704102886212096</v>
      </c>
      <c r="D51" s="147"/>
      <c r="E51" s="147"/>
      <c r="F51" s="147"/>
      <c r="G51" s="147"/>
      <c r="H51" s="147"/>
    </row>
  </sheetData>
  <mergeCells count="4">
    <mergeCell ref="B16:B17"/>
    <mergeCell ref="C16:D16"/>
    <mergeCell ref="E16:F16"/>
    <mergeCell ref="B10:T10"/>
  </mergeCells>
  <pageMargins left="0.7" right="0.7" top="0.75" bottom="0.75" header="0.3" footer="0.3"/>
  <pageSetup paperSize="14" orientation="landscape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topLeftCell="A7" zoomScale="85" zoomScaleNormal="85" workbookViewId="0">
      <selection activeCell="B156" sqref="B156"/>
    </sheetView>
  </sheetViews>
  <sheetFormatPr baseColWidth="10" defaultColWidth="11.42578125" defaultRowHeight="15" x14ac:dyDescent="0.25"/>
  <cols>
    <col min="1" max="1" width="11.42578125" style="33"/>
    <col min="2" max="2" width="75" style="33" customWidth="1"/>
    <col min="3" max="3" width="13.42578125" style="33" customWidth="1"/>
    <col min="4" max="4" width="11.42578125" style="33" customWidth="1"/>
    <col min="5" max="5" width="15.28515625" style="33" customWidth="1"/>
    <col min="6" max="6" width="16.42578125" style="33" customWidth="1"/>
    <col min="7" max="7" width="12.5703125" style="33" customWidth="1"/>
    <col min="8" max="8" width="15.28515625" style="33" customWidth="1"/>
    <col min="9" max="9" width="9.42578125" style="33" customWidth="1"/>
    <col min="10" max="10" width="14.5703125" style="33" customWidth="1"/>
    <col min="11" max="11" width="10.140625" style="33" customWidth="1"/>
    <col min="12" max="12" width="13.85546875" style="33" customWidth="1"/>
    <col min="13" max="14" width="15.140625" style="33" customWidth="1"/>
    <col min="15" max="15" width="14.42578125" style="33" customWidth="1"/>
    <col min="16" max="16384" width="11.42578125" style="33"/>
  </cols>
  <sheetData>
    <row r="1" spans="1:25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5" x14ac:dyDescent="0.25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5" x14ac:dyDescent="0.25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5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5" x14ac:dyDescent="0.25">
      <c r="B6" s="21" t="s">
        <v>164</v>
      </c>
      <c r="C6" s="21"/>
      <c r="D6" s="104"/>
      <c r="E6" s="104"/>
      <c r="F6" s="104"/>
      <c r="G6" s="104"/>
      <c r="H6" s="104"/>
      <c r="I6" s="104"/>
      <c r="J6" s="104"/>
      <c r="K6" s="104"/>
      <c r="L6" s="104"/>
      <c r="M6" s="104"/>
      <c r="N6"/>
      <c r="O6"/>
      <c r="P6"/>
      <c r="Q6"/>
      <c r="R6"/>
      <c r="S6"/>
      <c r="T6"/>
      <c r="U6"/>
      <c r="V6"/>
      <c r="W6"/>
    </row>
    <row r="7" spans="1:25" x14ac:dyDescent="0.25">
      <c r="B7" s="21" t="s">
        <v>165</v>
      </c>
      <c r="C7" s="21"/>
      <c r="D7" s="104"/>
      <c r="E7" s="104"/>
      <c r="F7" s="104"/>
      <c r="G7" s="104"/>
      <c r="H7" s="104"/>
      <c r="I7" s="104"/>
      <c r="J7" s="104"/>
      <c r="K7" s="104"/>
      <c r="L7" s="104"/>
      <c r="M7" s="104"/>
      <c r="N7"/>
      <c r="O7"/>
      <c r="P7"/>
      <c r="Q7"/>
      <c r="R7"/>
      <c r="S7"/>
      <c r="T7"/>
      <c r="U7"/>
      <c r="V7"/>
      <c r="W7"/>
    </row>
    <row r="8" spans="1:25" x14ac:dyDescent="0.25">
      <c r="B8" s="21" t="s">
        <v>4</v>
      </c>
      <c r="C8" s="21"/>
      <c r="D8" s="104"/>
      <c r="E8" s="104"/>
      <c r="F8" s="104"/>
      <c r="G8" s="104"/>
      <c r="H8" s="104"/>
      <c r="I8" s="104"/>
      <c r="J8" s="104"/>
      <c r="K8" s="104"/>
      <c r="L8" s="104"/>
      <c r="M8" s="104"/>
      <c r="N8"/>
      <c r="O8"/>
      <c r="P8"/>
      <c r="Q8"/>
      <c r="R8"/>
      <c r="S8"/>
      <c r="T8"/>
      <c r="U8"/>
      <c r="V8"/>
      <c r="W8"/>
    </row>
    <row r="9" spans="1:25" x14ac:dyDescent="0.25">
      <c r="B9" s="21" t="s">
        <v>5</v>
      </c>
      <c r="C9" s="17"/>
      <c r="D9" s="104"/>
      <c r="E9" s="104"/>
      <c r="F9" s="104"/>
      <c r="G9" s="104"/>
      <c r="H9" s="104"/>
      <c r="I9" s="104"/>
      <c r="J9" s="104"/>
      <c r="K9" s="104"/>
      <c r="L9" s="104"/>
      <c r="M9" s="104"/>
      <c r="N9"/>
      <c r="O9"/>
      <c r="P9"/>
      <c r="Q9"/>
      <c r="R9"/>
      <c r="S9"/>
      <c r="T9"/>
      <c r="U9"/>
      <c r="V9"/>
      <c r="W9"/>
    </row>
    <row r="10" spans="1:25" x14ac:dyDescent="0.25">
      <c r="B10" s="107" t="s">
        <v>166</v>
      </c>
      <c r="C10" s="107"/>
      <c r="D10" s="107" t="s">
        <v>167</v>
      </c>
      <c r="E10" s="106"/>
      <c r="F10" s="106"/>
      <c r="G10" s="106"/>
      <c r="H10" s="106"/>
      <c r="I10" s="106"/>
      <c r="J10" s="106"/>
      <c r="K10" s="106"/>
      <c r="L10" s="106"/>
      <c r="M10" s="106"/>
    </row>
    <row r="11" spans="1:25" x14ac:dyDescent="0.25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25" ht="75" x14ac:dyDescent="0.25">
      <c r="B12" s="161" t="s">
        <v>168</v>
      </c>
      <c r="C12" s="161" t="s">
        <v>169</v>
      </c>
      <c r="D12" s="161" t="s">
        <v>129</v>
      </c>
      <c r="E12" s="161" t="s">
        <v>131</v>
      </c>
      <c r="F12" s="161" t="s">
        <v>132</v>
      </c>
      <c r="G12" s="161" t="s">
        <v>95</v>
      </c>
      <c r="H12" s="161" t="s">
        <v>170</v>
      </c>
      <c r="I12" s="161" t="s">
        <v>129</v>
      </c>
      <c r="J12" s="161" t="s">
        <v>133</v>
      </c>
      <c r="K12" s="161" t="s">
        <v>134</v>
      </c>
      <c r="L12" s="161" t="s">
        <v>171</v>
      </c>
      <c r="M12" s="161" t="s">
        <v>135</v>
      </c>
      <c r="N12" s="161" t="s">
        <v>136</v>
      </c>
      <c r="O12" s="161" t="s">
        <v>172</v>
      </c>
      <c r="P12" s="161" t="s">
        <v>137</v>
      </c>
      <c r="Q12" s="161" t="s">
        <v>138</v>
      </c>
      <c r="R12" s="161" t="s">
        <v>173</v>
      </c>
      <c r="S12" s="161" t="s">
        <v>140</v>
      </c>
      <c r="T12" s="161" t="s">
        <v>174</v>
      </c>
      <c r="U12" s="161" t="s">
        <v>175</v>
      </c>
      <c r="V12" s="161" t="s">
        <v>141</v>
      </c>
      <c r="W12" s="161" t="s">
        <v>176</v>
      </c>
      <c r="X12" s="161" t="s">
        <v>143</v>
      </c>
      <c r="Y12" s="161" t="s">
        <v>144</v>
      </c>
    </row>
    <row r="13" spans="1:25" x14ac:dyDescent="0.25">
      <c r="A13" s="134" t="s">
        <v>0</v>
      </c>
      <c r="B13" s="121" t="s">
        <v>177</v>
      </c>
      <c r="C13" s="122">
        <v>133818</v>
      </c>
      <c r="D13" s="123">
        <f ca="1">+C13/$D$27</f>
        <v>0.11390026130550614</v>
      </c>
      <c r="E13" s="122">
        <v>953473</v>
      </c>
      <c r="F13" s="122">
        <v>38540</v>
      </c>
      <c r="G13" s="122">
        <v>2606</v>
      </c>
      <c r="H13" s="124">
        <v>994619</v>
      </c>
      <c r="I13" s="123">
        <f ca="1">+H13/$I$27</f>
        <v>8.4801797702380707E-2</v>
      </c>
      <c r="J13" s="137">
        <v>74983</v>
      </c>
      <c r="K13" s="137">
        <v>68207</v>
      </c>
      <c r="L13" s="125">
        <f>(+K13/H13)*100</f>
        <v>6.8576007496337796</v>
      </c>
      <c r="M13" s="137">
        <v>1585</v>
      </c>
      <c r="N13" s="137">
        <v>317</v>
      </c>
      <c r="O13" s="125">
        <f>(+N13/H13)*100000</f>
        <v>31.871500544429573</v>
      </c>
      <c r="P13" s="137">
        <v>143</v>
      </c>
      <c r="Q13" s="137">
        <v>2</v>
      </c>
      <c r="R13" s="137">
        <v>87</v>
      </c>
      <c r="S13" s="137">
        <v>2</v>
      </c>
      <c r="T13" s="120">
        <f>+R13+S13</f>
        <v>89</v>
      </c>
      <c r="U13" s="126">
        <f>(+T13/H13)*100000</f>
        <v>8.948149995123762</v>
      </c>
      <c r="V13" s="137">
        <v>81</v>
      </c>
      <c r="W13" s="137">
        <v>4</v>
      </c>
      <c r="X13" s="137">
        <v>1502</v>
      </c>
      <c r="Y13" s="137">
        <v>211</v>
      </c>
    </row>
    <row r="14" spans="1:25" x14ac:dyDescent="0.25">
      <c r="A14" s="134" t="s">
        <v>0</v>
      </c>
      <c r="B14" s="121" t="s">
        <v>178</v>
      </c>
      <c r="C14" s="122">
        <v>37454</v>
      </c>
      <c r="D14" s="123">
        <f t="shared" ref="D14:D34" ca="1" si="0">+C14/$D$27</f>
        <v>3.1879271749214809E-2</v>
      </c>
      <c r="E14" s="122">
        <v>571090</v>
      </c>
      <c r="F14" s="122">
        <v>190942</v>
      </c>
      <c r="G14" s="122">
        <v>23315</v>
      </c>
      <c r="H14" s="124">
        <v>785347</v>
      </c>
      <c r="I14" s="123">
        <f t="shared" ref="I14:I34" ca="1" si="1">+H14/$I$27</f>
        <v>6.695914457714118E-2</v>
      </c>
      <c r="J14" s="137">
        <v>41319</v>
      </c>
      <c r="K14" s="137">
        <v>38094</v>
      </c>
      <c r="L14" s="125">
        <f t="shared" ref="L14:L34" si="2">(+K14/H14)*100</f>
        <v>4.8505947052704093</v>
      </c>
      <c r="M14" s="137">
        <v>5505</v>
      </c>
      <c r="N14" s="137">
        <v>2633</v>
      </c>
      <c r="O14" s="125">
        <f t="shared" ref="O14:O34" si="3">(+N14/H14)*100000</f>
        <v>335.2658124370501</v>
      </c>
      <c r="P14" s="137">
        <v>46</v>
      </c>
      <c r="Q14" s="137">
        <v>3</v>
      </c>
      <c r="R14" s="137">
        <v>282</v>
      </c>
      <c r="S14" s="137">
        <v>1</v>
      </c>
      <c r="T14" s="120">
        <f t="shared" ref="T14:T34" si="4">+R14+S14</f>
        <v>283</v>
      </c>
      <c r="U14" s="126">
        <f t="shared" ref="U14:U34" si="5">(+T14/H14)*100000</f>
        <v>36.035026555140597</v>
      </c>
      <c r="V14" s="137">
        <v>6</v>
      </c>
      <c r="W14" s="137">
        <v>11</v>
      </c>
      <c r="X14" s="137">
        <v>288</v>
      </c>
      <c r="Y14" s="137">
        <v>297</v>
      </c>
    </row>
    <row r="15" spans="1:25" x14ac:dyDescent="0.25">
      <c r="A15" s="134" t="s">
        <v>0</v>
      </c>
      <c r="B15" s="121" t="s">
        <v>179</v>
      </c>
      <c r="C15" s="122">
        <v>122472</v>
      </c>
      <c r="D15" s="123">
        <f t="shared" ca="1" si="0"/>
        <v>0.10424302263229124</v>
      </c>
      <c r="E15" s="122">
        <v>1259929</v>
      </c>
      <c r="F15" s="122">
        <v>23753</v>
      </c>
      <c r="G15" s="122">
        <v>5021</v>
      </c>
      <c r="H15" s="124">
        <v>1288703</v>
      </c>
      <c r="I15" s="123">
        <f t="shared" ca="1" si="1"/>
        <v>0.10987557155498852</v>
      </c>
      <c r="J15" s="137">
        <v>104361</v>
      </c>
      <c r="K15" s="137">
        <v>96196</v>
      </c>
      <c r="L15" s="125">
        <f t="shared" si="2"/>
        <v>7.4645593282548424</v>
      </c>
      <c r="M15" s="137">
        <v>4862</v>
      </c>
      <c r="N15" s="137">
        <v>2567</v>
      </c>
      <c r="O15" s="125">
        <f t="shared" si="3"/>
        <v>199.19252147314006</v>
      </c>
      <c r="P15" s="137">
        <v>80</v>
      </c>
      <c r="Q15" s="137">
        <v>1</v>
      </c>
      <c r="R15" s="137">
        <v>58</v>
      </c>
      <c r="S15" s="137">
        <v>0</v>
      </c>
      <c r="T15" s="120">
        <f t="shared" si="4"/>
        <v>58</v>
      </c>
      <c r="U15" s="126">
        <f t="shared" si="5"/>
        <v>4.5006491022369</v>
      </c>
      <c r="V15" s="137">
        <v>60</v>
      </c>
      <c r="W15" s="137">
        <v>19</v>
      </c>
      <c r="X15" s="137">
        <v>2028</v>
      </c>
      <c r="Y15" s="137">
        <v>1714</v>
      </c>
    </row>
    <row r="16" spans="1:25" x14ac:dyDescent="0.25">
      <c r="A16" s="134" t="s">
        <v>0</v>
      </c>
      <c r="B16" s="121" t="s">
        <v>180</v>
      </c>
      <c r="C16" s="122">
        <v>53009</v>
      </c>
      <c r="D16" s="123">
        <f t="shared" ca="1" si="0"/>
        <v>4.5119034446364281E-2</v>
      </c>
      <c r="E16" s="122">
        <v>730744</v>
      </c>
      <c r="F16" s="122">
        <v>82974</v>
      </c>
      <c r="G16" s="122">
        <v>2777</v>
      </c>
      <c r="H16" s="124">
        <v>816495</v>
      </c>
      <c r="I16" s="123">
        <f t="shared" ca="1" si="1"/>
        <v>6.9614841275911013E-2</v>
      </c>
      <c r="J16" s="137">
        <v>42207</v>
      </c>
      <c r="K16" s="137">
        <v>38329</v>
      </c>
      <c r="L16" s="125">
        <f t="shared" si="2"/>
        <v>4.6943337068812419</v>
      </c>
      <c r="M16" s="137">
        <v>1238</v>
      </c>
      <c r="N16" s="137">
        <v>404</v>
      </c>
      <c r="O16" s="125">
        <f t="shared" si="3"/>
        <v>49.479788608625903</v>
      </c>
      <c r="P16" s="137">
        <v>110</v>
      </c>
      <c r="Q16" s="137">
        <v>1</v>
      </c>
      <c r="R16" s="137">
        <v>58</v>
      </c>
      <c r="S16" s="137">
        <v>3</v>
      </c>
      <c r="T16" s="120">
        <f t="shared" si="4"/>
        <v>61</v>
      </c>
      <c r="U16" s="126">
        <f t="shared" si="5"/>
        <v>7.4709581810053942</v>
      </c>
      <c r="V16" s="137">
        <v>40</v>
      </c>
      <c r="W16" s="137">
        <v>7</v>
      </c>
      <c r="X16" s="137">
        <v>801</v>
      </c>
      <c r="Y16" s="137">
        <v>282</v>
      </c>
    </row>
    <row r="17" spans="1:25" x14ac:dyDescent="0.25">
      <c r="A17" s="134" t="s">
        <v>0</v>
      </c>
      <c r="B17" s="121" t="s">
        <v>181</v>
      </c>
      <c r="C17" s="122">
        <v>19861</v>
      </c>
      <c r="D17" s="123">
        <f t="shared" ca="1" si="0"/>
        <v>1.690484904712862E-2</v>
      </c>
      <c r="E17" s="122">
        <v>424262</v>
      </c>
      <c r="F17" s="122">
        <v>50549</v>
      </c>
      <c r="G17" s="122">
        <v>116100</v>
      </c>
      <c r="H17" s="124">
        <v>590911</v>
      </c>
      <c r="I17" s="123">
        <f t="shared" ca="1" si="1"/>
        <v>5.0381417489623145E-2</v>
      </c>
      <c r="J17" s="137">
        <v>16072</v>
      </c>
      <c r="K17" s="137">
        <v>13089</v>
      </c>
      <c r="L17" s="125">
        <f t="shared" si="2"/>
        <v>2.2150543821319961</v>
      </c>
      <c r="M17" s="137">
        <v>602</v>
      </c>
      <c r="N17" s="137">
        <v>263</v>
      </c>
      <c r="O17" s="125">
        <f t="shared" si="3"/>
        <v>44.507548514074031</v>
      </c>
      <c r="P17" s="137">
        <v>4</v>
      </c>
      <c r="Q17" s="137">
        <v>0</v>
      </c>
      <c r="R17" s="137">
        <v>4</v>
      </c>
      <c r="S17" s="137">
        <v>0</v>
      </c>
      <c r="T17" s="120">
        <f t="shared" si="4"/>
        <v>4</v>
      </c>
      <c r="U17" s="126">
        <f t="shared" si="5"/>
        <v>0.67692088994789401</v>
      </c>
      <c r="V17" s="137">
        <v>3</v>
      </c>
      <c r="W17" s="137">
        <v>2</v>
      </c>
      <c r="X17" s="137">
        <v>119</v>
      </c>
      <c r="Y17" s="137">
        <v>114</v>
      </c>
    </row>
    <row r="18" spans="1:25" ht="25.5" x14ac:dyDescent="0.25">
      <c r="A18" s="134" t="s">
        <v>0</v>
      </c>
      <c r="B18" s="121" t="s">
        <v>182</v>
      </c>
      <c r="C18" s="122">
        <v>204032</v>
      </c>
      <c r="D18" s="123">
        <f t="shared" ca="1" si="0"/>
        <v>0.17366346914977826</v>
      </c>
      <c r="E18" s="122">
        <v>1349186</v>
      </c>
      <c r="F18" s="122">
        <v>21749</v>
      </c>
      <c r="G18" s="122">
        <v>7142</v>
      </c>
      <c r="H18" s="124">
        <v>1378077</v>
      </c>
      <c r="I18" s="123">
        <f t="shared" ca="1" si="1"/>
        <v>0.11749565107071522</v>
      </c>
      <c r="J18" s="137">
        <v>66604</v>
      </c>
      <c r="K18" s="137">
        <v>60824</v>
      </c>
      <c r="L18" s="125">
        <f t="shared" si="2"/>
        <v>4.4136866082229078</v>
      </c>
      <c r="M18" s="137">
        <v>2332</v>
      </c>
      <c r="N18" s="137">
        <v>778</v>
      </c>
      <c r="O18" s="125">
        <f t="shared" si="3"/>
        <v>56.455481079794524</v>
      </c>
      <c r="P18" s="137">
        <v>61</v>
      </c>
      <c r="Q18" s="137">
        <v>0</v>
      </c>
      <c r="R18" s="137">
        <v>26</v>
      </c>
      <c r="S18" s="137">
        <v>0</v>
      </c>
      <c r="T18" s="120">
        <f t="shared" si="4"/>
        <v>26</v>
      </c>
      <c r="U18" s="126">
        <f t="shared" si="5"/>
        <v>1.8866870283735961</v>
      </c>
      <c r="V18" s="137">
        <v>29</v>
      </c>
      <c r="W18" s="137">
        <v>6</v>
      </c>
      <c r="X18" s="137">
        <v>959</v>
      </c>
      <c r="Y18" s="137">
        <v>522</v>
      </c>
    </row>
    <row r="19" spans="1:25" x14ac:dyDescent="0.25">
      <c r="A19" s="134" t="s">
        <v>0</v>
      </c>
      <c r="B19" s="121" t="s">
        <v>183</v>
      </c>
      <c r="C19" s="122">
        <v>34024</v>
      </c>
      <c r="D19" s="123">
        <f t="shared" ca="1" si="0"/>
        <v>2.8959799807638291E-2</v>
      </c>
      <c r="E19" s="122">
        <v>265339</v>
      </c>
      <c r="F19" s="122">
        <v>7611</v>
      </c>
      <c r="G19" s="122">
        <v>1166</v>
      </c>
      <c r="H19" s="124">
        <v>274116</v>
      </c>
      <c r="I19" s="123">
        <f t="shared" ca="1" si="1"/>
        <v>2.3371290493129318E-2</v>
      </c>
      <c r="J19" s="137">
        <v>18509</v>
      </c>
      <c r="K19" s="137">
        <v>17144</v>
      </c>
      <c r="L19" s="125">
        <f t="shared" si="2"/>
        <v>6.2542865064425275</v>
      </c>
      <c r="M19" s="137">
        <v>458</v>
      </c>
      <c r="N19" s="137">
        <v>244</v>
      </c>
      <c r="O19" s="125">
        <f t="shared" si="3"/>
        <v>89.01341038100658</v>
      </c>
      <c r="P19" s="137">
        <v>5</v>
      </c>
      <c r="Q19" s="137">
        <v>0</v>
      </c>
      <c r="R19" s="137">
        <v>2</v>
      </c>
      <c r="S19" s="137">
        <v>0</v>
      </c>
      <c r="T19" s="120">
        <f t="shared" si="4"/>
        <v>2</v>
      </c>
      <c r="U19" s="126">
        <f t="shared" si="5"/>
        <v>0.72961811787710307</v>
      </c>
      <c r="V19" s="137">
        <v>2</v>
      </c>
      <c r="W19" s="137">
        <v>0</v>
      </c>
      <c r="X19" s="137">
        <v>149</v>
      </c>
      <c r="Y19" s="137">
        <v>150</v>
      </c>
    </row>
    <row r="20" spans="1:25" x14ac:dyDescent="0.25">
      <c r="A20" s="134" t="s">
        <v>0</v>
      </c>
      <c r="B20" s="121" t="s">
        <v>184</v>
      </c>
      <c r="C20" s="122">
        <v>17896</v>
      </c>
      <c r="D20" s="123">
        <f t="shared" ca="1" si="0"/>
        <v>1.5232323576225455E-2</v>
      </c>
      <c r="E20" s="122">
        <v>405844</v>
      </c>
      <c r="F20" s="122">
        <v>19848</v>
      </c>
      <c r="G20" s="122">
        <v>5140</v>
      </c>
      <c r="H20" s="124">
        <v>430832</v>
      </c>
      <c r="I20" s="123">
        <f t="shared" ca="1" si="1"/>
        <v>3.6732988317850435E-2</v>
      </c>
      <c r="J20" s="137">
        <v>5446</v>
      </c>
      <c r="K20" s="137">
        <v>4870</v>
      </c>
      <c r="L20" s="125">
        <f t="shared" si="2"/>
        <v>1.1303710030824079</v>
      </c>
      <c r="M20" s="137">
        <v>527</v>
      </c>
      <c r="N20" s="137">
        <v>161</v>
      </c>
      <c r="O20" s="125">
        <f t="shared" si="3"/>
        <v>37.369554722026216</v>
      </c>
      <c r="P20" s="137">
        <v>4</v>
      </c>
      <c r="Q20" s="137">
        <v>0</v>
      </c>
      <c r="R20" s="137">
        <v>0</v>
      </c>
      <c r="S20" s="137">
        <v>0</v>
      </c>
      <c r="T20" s="120">
        <f t="shared" si="4"/>
        <v>0</v>
      </c>
      <c r="U20" s="126">
        <f t="shared" si="5"/>
        <v>0</v>
      </c>
      <c r="V20" s="137">
        <v>1</v>
      </c>
      <c r="W20" s="137">
        <v>3</v>
      </c>
      <c r="X20" s="137">
        <v>92</v>
      </c>
      <c r="Y20" s="137">
        <v>121</v>
      </c>
    </row>
    <row r="21" spans="1:25" x14ac:dyDescent="0.25">
      <c r="A21" s="134" t="s">
        <v>0</v>
      </c>
      <c r="B21" s="121" t="s">
        <v>185</v>
      </c>
      <c r="C21" s="122">
        <v>125034</v>
      </c>
      <c r="D21" s="123">
        <f t="shared" ca="1" si="0"/>
        <v>0.1064236894294688</v>
      </c>
      <c r="E21" s="122">
        <v>945354</v>
      </c>
      <c r="F21" s="122">
        <v>66859</v>
      </c>
      <c r="G21" s="122">
        <v>11326</v>
      </c>
      <c r="H21" s="124">
        <v>1023539</v>
      </c>
      <c r="I21" s="123">
        <f t="shared" ca="1" si="1"/>
        <v>8.7267533817971546E-2</v>
      </c>
      <c r="J21" s="137">
        <v>25406</v>
      </c>
      <c r="K21" s="137">
        <v>22671</v>
      </c>
      <c r="L21" s="125">
        <f t="shared" si="2"/>
        <v>2.2149620092639362</v>
      </c>
      <c r="M21" s="137">
        <v>1123</v>
      </c>
      <c r="N21" s="137">
        <v>396</v>
      </c>
      <c r="O21" s="125">
        <f t="shared" si="3"/>
        <v>38.689292738234691</v>
      </c>
      <c r="P21" s="137">
        <v>47</v>
      </c>
      <c r="Q21" s="137">
        <v>0</v>
      </c>
      <c r="R21" s="137">
        <v>15</v>
      </c>
      <c r="S21" s="137">
        <v>0</v>
      </c>
      <c r="T21" s="120">
        <f t="shared" si="4"/>
        <v>15</v>
      </c>
      <c r="U21" s="126">
        <f t="shared" si="5"/>
        <v>1.4655035128119203</v>
      </c>
      <c r="V21" s="137">
        <v>21</v>
      </c>
      <c r="W21" s="137">
        <v>3</v>
      </c>
      <c r="X21" s="137">
        <v>464</v>
      </c>
      <c r="Y21" s="137">
        <v>278</v>
      </c>
    </row>
    <row r="22" spans="1:25" x14ac:dyDescent="0.25">
      <c r="A22" s="134" t="s">
        <v>0</v>
      </c>
      <c r="B22" s="121" t="s">
        <v>186</v>
      </c>
      <c r="C22" s="122">
        <v>46767</v>
      </c>
      <c r="D22" s="123">
        <f t="shared" ca="1" si="0"/>
        <v>3.98061062074953E-2</v>
      </c>
      <c r="E22" s="122">
        <v>1411814</v>
      </c>
      <c r="F22" s="122">
        <v>57587</v>
      </c>
      <c r="G22" s="122">
        <v>6575</v>
      </c>
      <c r="H22" s="124">
        <v>1475976</v>
      </c>
      <c r="I22" s="123">
        <f t="shared" ca="1" si="1"/>
        <v>0.12584257707279778</v>
      </c>
      <c r="J22" s="137">
        <v>65899</v>
      </c>
      <c r="K22" s="137">
        <v>60095</v>
      </c>
      <c r="L22" s="125">
        <f t="shared" si="2"/>
        <v>4.0715431687236103</v>
      </c>
      <c r="M22" s="137">
        <v>2685</v>
      </c>
      <c r="N22" s="137">
        <v>1019</v>
      </c>
      <c r="O22" s="125">
        <f t="shared" si="3"/>
        <v>69.039062965793477</v>
      </c>
      <c r="P22" s="137">
        <v>115</v>
      </c>
      <c r="Q22" s="137">
        <v>2</v>
      </c>
      <c r="R22" s="137">
        <v>37</v>
      </c>
      <c r="S22" s="137">
        <v>4</v>
      </c>
      <c r="T22" s="120">
        <f t="shared" si="4"/>
        <v>41</v>
      </c>
      <c r="U22" s="126">
        <f t="shared" si="5"/>
        <v>2.7778229456305521</v>
      </c>
      <c r="V22" s="137">
        <v>39</v>
      </c>
      <c r="W22" s="137">
        <v>6</v>
      </c>
      <c r="X22" s="137">
        <v>923</v>
      </c>
      <c r="Y22" s="137">
        <v>456</v>
      </c>
    </row>
    <row r="23" spans="1:25" x14ac:dyDescent="0.25">
      <c r="A23" s="134" t="s">
        <v>0</v>
      </c>
      <c r="B23" s="121" t="s">
        <v>187</v>
      </c>
      <c r="C23" s="122">
        <v>19410</v>
      </c>
      <c r="D23" s="123">
        <f t="shared" ca="1" si="0"/>
        <v>1.6520976788921327E-2</v>
      </c>
      <c r="E23" s="122">
        <v>152467</v>
      </c>
      <c r="F23" s="122">
        <v>181578</v>
      </c>
      <c r="G23" s="122">
        <v>3459</v>
      </c>
      <c r="H23" s="124">
        <v>337504</v>
      </c>
      <c r="I23" s="123">
        <f t="shared" ca="1" si="1"/>
        <v>2.8775788449390469E-2</v>
      </c>
      <c r="J23" s="137">
        <v>13402</v>
      </c>
      <c r="K23" s="137">
        <v>12357</v>
      </c>
      <c r="L23" s="125">
        <f t="shared" si="2"/>
        <v>3.6612899402673746</v>
      </c>
      <c r="M23" s="137">
        <v>661</v>
      </c>
      <c r="N23" s="137">
        <v>274</v>
      </c>
      <c r="O23" s="125">
        <f t="shared" si="3"/>
        <v>81.184223001801456</v>
      </c>
      <c r="P23" s="137">
        <v>16</v>
      </c>
      <c r="Q23" s="137">
        <v>1</v>
      </c>
      <c r="R23" s="137">
        <v>12</v>
      </c>
      <c r="S23" s="137">
        <v>1</v>
      </c>
      <c r="T23" s="120">
        <f t="shared" si="4"/>
        <v>13</v>
      </c>
      <c r="U23" s="126">
        <f t="shared" si="5"/>
        <v>3.8518062008153975</v>
      </c>
      <c r="V23" s="137">
        <v>7</v>
      </c>
      <c r="W23" s="137">
        <v>2</v>
      </c>
      <c r="X23" s="137">
        <v>206</v>
      </c>
      <c r="Y23" s="137">
        <v>134</v>
      </c>
    </row>
    <row r="24" spans="1:25" ht="41.25" customHeight="1" x14ac:dyDescent="0.25">
      <c r="A24" s="134" t="s">
        <v>0</v>
      </c>
      <c r="B24" s="127" t="s">
        <v>188</v>
      </c>
      <c r="C24" s="122">
        <v>212724</v>
      </c>
      <c r="D24" s="123">
        <f t="shared" ca="1" si="0"/>
        <v>0.18106173448977333</v>
      </c>
      <c r="E24" s="122">
        <v>150871</v>
      </c>
      <c r="F24" s="122">
        <v>774</v>
      </c>
      <c r="G24" s="122">
        <v>227</v>
      </c>
      <c r="H24" s="124">
        <v>151872</v>
      </c>
      <c r="I24" s="123">
        <f t="shared" ca="1" si="1"/>
        <v>1.2948695551418143E-2</v>
      </c>
      <c r="J24" s="137">
        <v>3468</v>
      </c>
      <c r="K24" s="137">
        <v>3211</v>
      </c>
      <c r="L24" s="125">
        <f t="shared" si="2"/>
        <v>2.1142804466919509</v>
      </c>
      <c r="M24" s="137">
        <v>117</v>
      </c>
      <c r="N24" s="137">
        <v>44</v>
      </c>
      <c r="O24" s="125">
        <f t="shared" si="3"/>
        <v>28.971765697429412</v>
      </c>
      <c r="P24" s="137">
        <v>6</v>
      </c>
      <c r="Q24" s="137">
        <v>0</v>
      </c>
      <c r="R24" s="137">
        <v>5</v>
      </c>
      <c r="S24" s="137">
        <v>2</v>
      </c>
      <c r="T24" s="120">
        <f t="shared" si="4"/>
        <v>7</v>
      </c>
      <c r="U24" s="126">
        <f t="shared" si="5"/>
        <v>4.609144542772861</v>
      </c>
      <c r="V24" s="137">
        <v>4</v>
      </c>
      <c r="W24" s="137">
        <v>0</v>
      </c>
      <c r="X24" s="137">
        <v>142</v>
      </c>
      <c r="Y24" s="137">
        <v>28</v>
      </c>
    </row>
    <row r="25" spans="1:25" x14ac:dyDescent="0.25">
      <c r="A25" s="134" t="s">
        <v>0</v>
      </c>
      <c r="B25" s="121" t="s">
        <v>189</v>
      </c>
      <c r="C25" s="122">
        <v>53149</v>
      </c>
      <c r="D25" s="123">
        <f t="shared" ca="1" si="0"/>
        <v>4.5238196566428628E-2</v>
      </c>
      <c r="E25" s="122">
        <v>417907</v>
      </c>
      <c r="F25" s="122">
        <v>8081</v>
      </c>
      <c r="G25" s="122">
        <v>1010</v>
      </c>
      <c r="H25" s="124">
        <v>426998</v>
      </c>
      <c r="I25" s="123">
        <f t="shared" ca="1" si="1"/>
        <v>3.6406099235306341E-2</v>
      </c>
      <c r="J25" s="137">
        <v>58540</v>
      </c>
      <c r="K25" s="137">
        <v>55500</v>
      </c>
      <c r="L25" s="125">
        <f t="shared" si="2"/>
        <v>12.997718958871001</v>
      </c>
      <c r="M25" s="137">
        <v>1454</v>
      </c>
      <c r="N25" s="137">
        <v>923</v>
      </c>
      <c r="O25" s="125">
        <f t="shared" si="3"/>
        <v>216.16026304572856</v>
      </c>
      <c r="P25" s="137">
        <v>46</v>
      </c>
      <c r="Q25" s="137">
        <v>0</v>
      </c>
      <c r="R25" s="137">
        <v>26</v>
      </c>
      <c r="S25" s="137">
        <v>0</v>
      </c>
      <c r="T25" s="120">
        <f t="shared" si="4"/>
        <v>26</v>
      </c>
      <c r="U25" s="126">
        <f t="shared" si="5"/>
        <v>6.0890214942458742</v>
      </c>
      <c r="V25" s="137">
        <v>23</v>
      </c>
      <c r="W25" s="137">
        <v>3</v>
      </c>
      <c r="X25" s="137">
        <v>795</v>
      </c>
      <c r="Y25" s="137">
        <v>577</v>
      </c>
    </row>
    <row r="26" spans="1:25" x14ac:dyDescent="0.25">
      <c r="A26" s="134" t="s">
        <v>0</v>
      </c>
      <c r="B26" s="121" t="s">
        <v>190</v>
      </c>
      <c r="C26" s="122">
        <v>28480</v>
      </c>
      <c r="D26" s="123">
        <f t="shared" ca="1" si="0"/>
        <v>2.4240979853090129E-2</v>
      </c>
      <c r="E26" s="122">
        <v>425191</v>
      </c>
      <c r="F26" s="122">
        <v>12886</v>
      </c>
      <c r="G26" s="122">
        <v>3805</v>
      </c>
      <c r="H26" s="124">
        <v>441882</v>
      </c>
      <c r="I26" s="123">
        <f t="shared" ca="1" si="1"/>
        <v>3.7675117781103509E-2</v>
      </c>
      <c r="J26" s="137">
        <v>8611</v>
      </c>
      <c r="K26" s="137">
        <v>7669</v>
      </c>
      <c r="L26" s="125">
        <f t="shared" si="2"/>
        <v>1.7355312051633696</v>
      </c>
      <c r="M26" s="137">
        <v>392</v>
      </c>
      <c r="N26" s="137">
        <v>177</v>
      </c>
      <c r="O26" s="125">
        <f t="shared" si="3"/>
        <v>40.055942536695319</v>
      </c>
      <c r="P26" s="137">
        <v>10</v>
      </c>
      <c r="Q26" s="137">
        <v>0</v>
      </c>
      <c r="R26" s="137">
        <v>6</v>
      </c>
      <c r="S26" s="137">
        <v>0</v>
      </c>
      <c r="T26" s="120">
        <f t="shared" si="4"/>
        <v>6</v>
      </c>
      <c r="U26" s="126">
        <f t="shared" si="5"/>
        <v>1.3578285605659428</v>
      </c>
      <c r="V26" s="137">
        <v>9</v>
      </c>
      <c r="W26" s="137">
        <v>3</v>
      </c>
      <c r="X26" s="137">
        <v>162</v>
      </c>
      <c r="Y26" s="137">
        <v>161</v>
      </c>
    </row>
    <row r="27" spans="1:25" x14ac:dyDescent="0.25">
      <c r="A27" s="134" t="s">
        <v>0</v>
      </c>
      <c r="B27" s="121" t="s">
        <v>191</v>
      </c>
      <c r="C27" s="122">
        <v>32906</v>
      </c>
      <c r="D27" s="123">
        <f t="shared" ca="1" si="0"/>
        <v>2.8008205163124432E-2</v>
      </c>
      <c r="E27" s="122">
        <v>191029</v>
      </c>
      <c r="F27" s="122">
        <v>5851</v>
      </c>
      <c r="G27" s="122">
        <v>3547</v>
      </c>
      <c r="H27" s="124">
        <v>200427</v>
      </c>
      <c r="I27" s="123">
        <f t="shared" ca="1" si="1"/>
        <v>1.7088523251712524E-2</v>
      </c>
      <c r="J27" s="137">
        <v>5093</v>
      </c>
      <c r="K27" s="137">
        <v>4639</v>
      </c>
      <c r="L27" s="125">
        <f t="shared" si="2"/>
        <v>2.3145584177780441</v>
      </c>
      <c r="M27" s="137">
        <v>240</v>
      </c>
      <c r="N27" s="137">
        <v>67</v>
      </c>
      <c r="O27" s="125">
        <f t="shared" si="3"/>
        <v>33.428629875216409</v>
      </c>
      <c r="P27" s="137">
        <v>5</v>
      </c>
      <c r="Q27" s="137">
        <v>0</v>
      </c>
      <c r="R27" s="137">
        <v>5</v>
      </c>
      <c r="S27" s="137">
        <v>0</v>
      </c>
      <c r="T27" s="120">
        <f t="shared" si="4"/>
        <v>5</v>
      </c>
      <c r="U27" s="126">
        <f t="shared" si="5"/>
        <v>2.4946738712848067</v>
      </c>
      <c r="V27" s="137">
        <v>5</v>
      </c>
      <c r="W27" s="137">
        <v>1</v>
      </c>
      <c r="X27" s="137">
        <v>88</v>
      </c>
      <c r="Y27" s="137">
        <v>44</v>
      </c>
    </row>
    <row r="28" spans="1:25" x14ac:dyDescent="0.25">
      <c r="A28" s="134" t="s">
        <v>0</v>
      </c>
      <c r="B28" s="121" t="s">
        <v>192</v>
      </c>
      <c r="C28" s="122">
        <v>9970</v>
      </c>
      <c r="D28" s="123">
        <f t="shared" ca="1" si="0"/>
        <v>8.4860452645824647E-3</v>
      </c>
      <c r="E28" s="122">
        <v>97125</v>
      </c>
      <c r="F28" s="122">
        <v>15927</v>
      </c>
      <c r="G28" s="122">
        <v>1235</v>
      </c>
      <c r="H28" s="124">
        <v>114287</v>
      </c>
      <c r="I28" s="123">
        <f t="shared" ca="1" si="1"/>
        <v>9.7441764675840533E-3</v>
      </c>
      <c r="J28" s="137">
        <v>8744</v>
      </c>
      <c r="K28" s="137">
        <v>8135</v>
      </c>
      <c r="L28" s="125">
        <f t="shared" si="2"/>
        <v>7.1180449219946276</v>
      </c>
      <c r="M28" s="137">
        <v>369</v>
      </c>
      <c r="N28" s="137">
        <v>184</v>
      </c>
      <c r="O28" s="125">
        <f t="shared" si="3"/>
        <v>160.99818877037632</v>
      </c>
      <c r="P28" s="137">
        <v>3</v>
      </c>
      <c r="Q28" s="137">
        <v>0</v>
      </c>
      <c r="R28" s="137">
        <v>1</v>
      </c>
      <c r="S28" s="137">
        <v>0</v>
      </c>
      <c r="T28" s="120">
        <f t="shared" si="4"/>
        <v>1</v>
      </c>
      <c r="U28" s="126">
        <f t="shared" si="5"/>
        <v>0.87499015636074085</v>
      </c>
      <c r="V28" s="137">
        <v>1</v>
      </c>
      <c r="W28" s="137">
        <v>1</v>
      </c>
      <c r="X28" s="137">
        <v>93</v>
      </c>
      <c r="Y28" s="137">
        <v>108</v>
      </c>
    </row>
    <row r="29" spans="1:25" ht="24" customHeight="1" x14ac:dyDescent="0.25">
      <c r="A29" s="134" t="s">
        <v>0</v>
      </c>
      <c r="B29" s="121" t="s">
        <v>193</v>
      </c>
      <c r="C29" s="122">
        <v>8029</v>
      </c>
      <c r="D29" s="123">
        <f t="shared" ca="1" si="0"/>
        <v>6.8339475856903321E-3</v>
      </c>
      <c r="E29" s="122">
        <v>96352</v>
      </c>
      <c r="F29" s="122">
        <v>7294</v>
      </c>
      <c r="G29" s="122">
        <v>360</v>
      </c>
      <c r="H29" s="124">
        <v>104006</v>
      </c>
      <c r="I29" s="123">
        <f t="shared" ca="1" si="1"/>
        <v>8.8676123941266033E-3</v>
      </c>
      <c r="J29" s="137">
        <v>12597</v>
      </c>
      <c r="K29" s="137">
        <v>11444</v>
      </c>
      <c r="L29" s="125">
        <f t="shared" si="2"/>
        <v>11.003211353191162</v>
      </c>
      <c r="M29" s="137">
        <v>444</v>
      </c>
      <c r="N29" s="137">
        <v>156</v>
      </c>
      <c r="O29" s="125">
        <f t="shared" si="3"/>
        <v>149.9913466530777</v>
      </c>
      <c r="P29" s="137">
        <v>15</v>
      </c>
      <c r="Q29" s="137">
        <v>0</v>
      </c>
      <c r="R29" s="137">
        <v>8</v>
      </c>
      <c r="S29" s="137">
        <v>0</v>
      </c>
      <c r="T29" s="120">
        <f t="shared" si="4"/>
        <v>8</v>
      </c>
      <c r="U29" s="126">
        <f t="shared" si="5"/>
        <v>7.6918639309270613</v>
      </c>
      <c r="V29" s="137">
        <v>10</v>
      </c>
      <c r="W29" s="137">
        <v>1</v>
      </c>
      <c r="X29" s="137">
        <v>204</v>
      </c>
      <c r="Y29" s="137">
        <v>76</v>
      </c>
    </row>
    <row r="30" spans="1:25" x14ac:dyDescent="0.25">
      <c r="B30" s="128" t="s">
        <v>194</v>
      </c>
      <c r="C30" s="129">
        <v>7998</v>
      </c>
      <c r="D30" s="130">
        <f t="shared" ca="1" si="0"/>
        <v>6.8075616876760829E-3</v>
      </c>
      <c r="E30" s="129">
        <v>169513</v>
      </c>
      <c r="F30" s="129">
        <v>3070</v>
      </c>
      <c r="G30" s="129">
        <v>288</v>
      </c>
      <c r="H30" s="129">
        <v>172871</v>
      </c>
      <c r="I30" s="130">
        <f t="shared" ca="1" si="1"/>
        <v>1.4739082573938619E-2</v>
      </c>
      <c r="J30" s="163">
        <v>22432</v>
      </c>
      <c r="K30" s="163">
        <v>21249</v>
      </c>
      <c r="L30" s="132">
        <f t="shared" si="2"/>
        <v>12.291824539685662</v>
      </c>
      <c r="M30" s="163">
        <v>674</v>
      </c>
      <c r="N30" s="163">
        <v>351</v>
      </c>
      <c r="O30" s="132">
        <f t="shared" si="3"/>
        <v>203.04157435313036</v>
      </c>
      <c r="P30" s="163">
        <v>110</v>
      </c>
      <c r="Q30" s="163">
        <v>1</v>
      </c>
      <c r="R30" s="163">
        <v>88</v>
      </c>
      <c r="S30" s="163">
        <v>0</v>
      </c>
      <c r="T30" s="131">
        <f t="shared" si="4"/>
        <v>88</v>
      </c>
      <c r="U30" s="133">
        <f t="shared" si="5"/>
        <v>50.905010094232118</v>
      </c>
      <c r="V30" s="163">
        <v>34</v>
      </c>
      <c r="W30" s="163">
        <v>11</v>
      </c>
      <c r="X30" s="163">
        <v>458</v>
      </c>
      <c r="Y30" s="163">
        <v>263</v>
      </c>
    </row>
    <row r="31" spans="1:25" ht="25.5" x14ac:dyDescent="0.25">
      <c r="B31" s="121" t="s">
        <v>195</v>
      </c>
      <c r="C31" s="122">
        <v>6486</v>
      </c>
      <c r="D31" s="123">
        <f t="shared" ca="1" si="0"/>
        <v>5.52061079098113E-3</v>
      </c>
      <c r="E31" s="122">
        <v>439295</v>
      </c>
      <c r="F31" s="122">
        <v>199507</v>
      </c>
      <c r="G31" s="122">
        <v>30311</v>
      </c>
      <c r="H31" s="124">
        <v>669113</v>
      </c>
      <c r="I31" s="123">
        <f t="shared" ca="1" si="1"/>
        <v>5.7048965750737785E-2</v>
      </c>
      <c r="J31" s="137">
        <v>17068</v>
      </c>
      <c r="K31" s="137">
        <v>15114</v>
      </c>
      <c r="L31" s="125">
        <f t="shared" si="2"/>
        <v>2.2588112919641379</v>
      </c>
      <c r="M31" s="137">
        <v>1049</v>
      </c>
      <c r="N31" s="137">
        <v>655</v>
      </c>
      <c r="O31" s="125">
        <f t="shared" si="3"/>
        <v>97.890789747023291</v>
      </c>
      <c r="P31" s="137">
        <v>36</v>
      </c>
      <c r="Q31" s="137">
        <v>1</v>
      </c>
      <c r="R31" s="137">
        <v>18</v>
      </c>
      <c r="S31" s="137">
        <v>0</v>
      </c>
      <c r="T31" s="120">
        <f t="shared" si="4"/>
        <v>18</v>
      </c>
      <c r="U31" s="126">
        <f t="shared" si="5"/>
        <v>2.6901285732006404</v>
      </c>
      <c r="V31" s="137">
        <v>10</v>
      </c>
      <c r="W31" s="137">
        <v>4</v>
      </c>
      <c r="X31" s="137">
        <v>407</v>
      </c>
      <c r="Y31" s="137">
        <v>367</v>
      </c>
    </row>
    <row r="32" spans="1:25" x14ac:dyDescent="0.25">
      <c r="B32" s="121" t="s">
        <v>196</v>
      </c>
      <c r="C32" s="122">
        <v>1286</v>
      </c>
      <c r="D32" s="123">
        <f t="shared" ca="1" si="0"/>
        <v>1.0945891885910781E-3</v>
      </c>
      <c r="E32" s="122">
        <v>40967</v>
      </c>
      <c r="F32" s="122">
        <v>2815</v>
      </c>
      <c r="G32" s="122">
        <v>413</v>
      </c>
      <c r="H32" s="124">
        <v>44195</v>
      </c>
      <c r="I32" s="123">
        <f t="shared" ca="1" si="1"/>
        <v>3.7680915500877374E-3</v>
      </c>
      <c r="J32" s="137">
        <v>2268</v>
      </c>
      <c r="K32" s="137">
        <v>2005</v>
      </c>
      <c r="L32" s="125">
        <f t="shared" si="2"/>
        <v>4.5367122977712411</v>
      </c>
      <c r="M32" s="137">
        <v>49</v>
      </c>
      <c r="N32" s="137">
        <v>28</v>
      </c>
      <c r="O32" s="125">
        <f t="shared" si="3"/>
        <v>63.355583210770455</v>
      </c>
      <c r="P32" s="137">
        <v>6</v>
      </c>
      <c r="Q32" s="137">
        <v>0</v>
      </c>
      <c r="R32" s="137">
        <v>7</v>
      </c>
      <c r="S32" s="137">
        <v>0</v>
      </c>
      <c r="T32" s="120">
        <f t="shared" si="4"/>
        <v>7</v>
      </c>
      <c r="U32" s="126">
        <f t="shared" si="5"/>
        <v>15.838895802692614</v>
      </c>
      <c r="V32" s="137">
        <v>3</v>
      </c>
      <c r="W32" s="137">
        <v>0</v>
      </c>
      <c r="X32" s="137">
        <v>49</v>
      </c>
      <c r="Y32" s="137">
        <v>20</v>
      </c>
    </row>
    <row r="33" spans="2:25" x14ac:dyDescent="0.25">
      <c r="B33" s="121" t="s">
        <v>197</v>
      </c>
      <c r="C33" s="122">
        <v>65</v>
      </c>
      <c r="D33" s="123">
        <f t="shared" ca="1" si="0"/>
        <v>5.5325270029875647E-5</v>
      </c>
      <c r="E33" s="122">
        <v>3144</v>
      </c>
      <c r="F33" s="122">
        <v>3818</v>
      </c>
      <c r="G33" s="122">
        <v>17</v>
      </c>
      <c r="H33" s="124">
        <v>6979</v>
      </c>
      <c r="I33" s="123">
        <f t="shared" ca="1" si="1"/>
        <v>5.9503362208535623E-4</v>
      </c>
      <c r="J33" s="137">
        <v>135</v>
      </c>
      <c r="K33" s="137">
        <v>131</v>
      </c>
      <c r="L33" s="125">
        <f t="shared" si="2"/>
        <v>1.8770597506806133</v>
      </c>
      <c r="M33" s="137">
        <v>3</v>
      </c>
      <c r="N33" s="137">
        <v>1</v>
      </c>
      <c r="O33" s="125">
        <f t="shared" si="3"/>
        <v>14.32870038687491</v>
      </c>
      <c r="P33" s="137">
        <v>0</v>
      </c>
      <c r="Q33" s="137">
        <v>0</v>
      </c>
      <c r="R33" s="137">
        <v>0</v>
      </c>
      <c r="S33" s="137">
        <v>0</v>
      </c>
      <c r="T33" s="120">
        <f t="shared" si="4"/>
        <v>0</v>
      </c>
      <c r="U33" s="126">
        <f t="shared" si="5"/>
        <v>0</v>
      </c>
      <c r="V33" s="137">
        <v>0</v>
      </c>
      <c r="W33" s="137">
        <v>0</v>
      </c>
      <c r="X33" s="137">
        <v>2</v>
      </c>
      <c r="Y33" s="137">
        <v>0</v>
      </c>
    </row>
    <row r="34" spans="2:25" x14ac:dyDescent="0.25">
      <c r="B34" s="111" t="s">
        <v>106</v>
      </c>
      <c r="C34" s="162">
        <v>1174870</v>
      </c>
      <c r="D34" s="159">
        <f t="shared" ca="1" si="0"/>
        <v>1</v>
      </c>
      <c r="E34" s="162">
        <v>10500896</v>
      </c>
      <c r="F34" s="162">
        <v>1002013</v>
      </c>
      <c r="G34" s="162">
        <v>225840</v>
      </c>
      <c r="H34" s="162">
        <v>11728749</v>
      </c>
      <c r="I34" s="159">
        <f t="shared" ca="1" si="1"/>
        <v>1</v>
      </c>
      <c r="J34" s="162">
        <v>613164</v>
      </c>
      <c r="K34" s="162">
        <v>560973</v>
      </c>
      <c r="L34" s="164">
        <f t="shared" si="2"/>
        <v>4.7828886098594143</v>
      </c>
      <c r="M34" s="162">
        <v>26369</v>
      </c>
      <c r="N34" s="162">
        <v>11642</v>
      </c>
      <c r="O34" s="164">
        <f t="shared" si="3"/>
        <v>99.260372951966161</v>
      </c>
      <c r="P34" s="162">
        <v>868</v>
      </c>
      <c r="Q34" s="162">
        <v>12</v>
      </c>
      <c r="R34" s="162">
        <v>745</v>
      </c>
      <c r="S34" s="162">
        <v>13</v>
      </c>
      <c r="T34" s="162">
        <f t="shared" si="4"/>
        <v>758</v>
      </c>
      <c r="U34" s="164">
        <f t="shared" si="5"/>
        <v>6.4627523361613424</v>
      </c>
      <c r="V34" s="162">
        <v>388</v>
      </c>
      <c r="W34" s="162">
        <v>87</v>
      </c>
      <c r="X34" s="162">
        <v>9931</v>
      </c>
      <c r="Y34" s="162">
        <v>5923</v>
      </c>
    </row>
    <row r="35" spans="2:25" x14ac:dyDescent="0.25">
      <c r="B35" s="21" t="s">
        <v>83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U35" s="134"/>
    </row>
    <row r="36" spans="2:25" x14ac:dyDescent="0.25">
      <c r="B36" s="21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U36" s="134"/>
    </row>
    <row r="37" spans="2:25" x14ac:dyDescent="0.25">
      <c r="B37" s="37" t="s">
        <v>158</v>
      </c>
      <c r="C37" s="34"/>
      <c r="D37" s="34"/>
      <c r="E37" s="34"/>
      <c r="F37" s="36" t="s">
        <v>0</v>
      </c>
      <c r="G37" s="36"/>
      <c r="H37" s="36"/>
      <c r="I37" s="34"/>
      <c r="J37" s="34"/>
      <c r="K37" s="35" t="s">
        <v>0</v>
      </c>
      <c r="L37" s="34"/>
      <c r="M37" s="34"/>
      <c r="N37" s="34"/>
      <c r="O37" s="34"/>
      <c r="P37" s="34"/>
      <c r="Q37" s="34"/>
    </row>
    <row r="38" spans="2:25" x14ac:dyDescent="0.25">
      <c r="B38" s="33" t="s">
        <v>159</v>
      </c>
      <c r="C38" s="34">
        <v>11728749</v>
      </c>
      <c r="D38" s="34"/>
      <c r="E38" s="34"/>
      <c r="F38" s="33" t="s">
        <v>0</v>
      </c>
      <c r="I38" s="34" t="s">
        <v>0</v>
      </c>
      <c r="J38" s="34"/>
      <c r="K38" s="34"/>
      <c r="L38" s="34"/>
      <c r="M38" s="34"/>
      <c r="N38" s="34"/>
      <c r="O38" s="34"/>
      <c r="P38" s="34"/>
      <c r="Q38" s="34"/>
    </row>
    <row r="39" spans="2:25" x14ac:dyDescent="0.25">
      <c r="B39" s="33" t="s">
        <v>160</v>
      </c>
      <c r="C39" s="34">
        <v>1174870</v>
      </c>
      <c r="D39" s="34"/>
      <c r="E39" s="34"/>
      <c r="F39" s="34" t="s">
        <v>0</v>
      </c>
      <c r="G39" s="34"/>
      <c r="H39" s="34"/>
      <c r="I39" s="34" t="s">
        <v>0</v>
      </c>
      <c r="J39" s="34"/>
      <c r="K39" s="34"/>
      <c r="L39" s="34"/>
      <c r="M39" s="34"/>
      <c r="N39" s="34"/>
      <c r="O39" s="34"/>
      <c r="P39" s="34"/>
      <c r="Q39" s="34"/>
    </row>
    <row r="40" spans="2:25" x14ac:dyDescent="0.25">
      <c r="B40" s="33" t="s">
        <v>161</v>
      </c>
      <c r="C40" s="35">
        <v>4.78</v>
      </c>
      <c r="D40" s="35"/>
      <c r="E40" s="34"/>
      <c r="F40" s="33" t="s">
        <v>0</v>
      </c>
      <c r="I40" s="34"/>
      <c r="J40" s="34"/>
      <c r="K40" s="34"/>
      <c r="L40" s="34"/>
      <c r="M40" s="34"/>
      <c r="N40" s="34"/>
      <c r="O40" s="34"/>
      <c r="P40" s="34"/>
      <c r="Q40" s="34"/>
    </row>
    <row r="41" spans="2:25" x14ac:dyDescent="0.25">
      <c r="B41" s="33" t="s">
        <v>162</v>
      </c>
      <c r="C41" s="272">
        <v>99.26</v>
      </c>
      <c r="D41" s="35"/>
      <c r="E41" s="34"/>
      <c r="F41" s="33" t="s">
        <v>0</v>
      </c>
      <c r="I41" s="34"/>
      <c r="J41" s="34"/>
      <c r="K41" s="34"/>
      <c r="L41" s="34"/>
      <c r="M41" s="34"/>
      <c r="N41" s="34"/>
      <c r="O41" s="34"/>
      <c r="P41" s="34"/>
      <c r="Q41" s="34"/>
    </row>
    <row r="42" spans="2:25" x14ac:dyDescent="0.25">
      <c r="B42" s="33" t="s">
        <v>163</v>
      </c>
      <c r="C42" s="35">
        <v>6.46</v>
      </c>
      <c r="D42" s="35"/>
      <c r="E42" s="34"/>
      <c r="F42" s="33" t="s">
        <v>0</v>
      </c>
      <c r="I42" s="34"/>
      <c r="J42" s="34"/>
      <c r="K42" s="34"/>
      <c r="L42" s="34"/>
      <c r="M42" s="34"/>
      <c r="N42" s="34"/>
      <c r="O42" s="34"/>
      <c r="P42" s="34"/>
      <c r="Q42" s="34"/>
    </row>
  </sheetData>
  <printOptions horizontalCentered="1" verticalCentered="1"/>
  <pageMargins left="0.70866141732283472" right="0.31496062992125984" top="0.74803149606299213" bottom="0.74803149606299213" header="0.31496062992125984" footer="0.31496062992125984"/>
  <pageSetup paperSize="14" scale="60" orientation="landscape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Z41"/>
  <sheetViews>
    <sheetView topLeftCell="H27" zoomScale="130" zoomScaleNormal="130" workbookViewId="0">
      <selection activeCell="E11" sqref="E11"/>
    </sheetView>
  </sheetViews>
  <sheetFormatPr baseColWidth="10" defaultColWidth="11.42578125" defaultRowHeight="12.75" x14ac:dyDescent="0.2"/>
  <cols>
    <col min="3" max="3" width="32" customWidth="1"/>
  </cols>
  <sheetData>
    <row r="6" spans="1:26" x14ac:dyDescent="0.2">
      <c r="C6" s="21" t="s">
        <v>198</v>
      </c>
    </row>
    <row r="7" spans="1:26" x14ac:dyDescent="0.2">
      <c r="C7" s="21" t="s">
        <v>2</v>
      </c>
    </row>
    <row r="8" spans="1:26" x14ac:dyDescent="0.2">
      <c r="C8" t="s">
        <v>4</v>
      </c>
    </row>
    <row r="9" spans="1:26" x14ac:dyDescent="0.2">
      <c r="C9" t="s">
        <v>5</v>
      </c>
      <c r="D9" s="17"/>
    </row>
    <row r="11" spans="1:26" x14ac:dyDescent="0.2">
      <c r="C11" t="s">
        <v>199</v>
      </c>
    </row>
    <row r="13" spans="1:26" ht="15" x14ac:dyDescent="0.25">
      <c r="C13" s="111" t="s">
        <v>111</v>
      </c>
      <c r="D13" s="111">
        <v>2001</v>
      </c>
      <c r="E13" s="111">
        <v>2002</v>
      </c>
      <c r="F13" s="111">
        <v>2003</v>
      </c>
      <c r="G13" s="111">
        <v>2004</v>
      </c>
      <c r="H13" s="111">
        <v>2005</v>
      </c>
      <c r="I13" s="111">
        <v>2006</v>
      </c>
      <c r="J13" s="111">
        <v>2007</v>
      </c>
      <c r="K13" s="111">
        <v>2008</v>
      </c>
      <c r="L13" s="111">
        <v>2009</v>
      </c>
      <c r="M13" s="111">
        <v>2010</v>
      </c>
      <c r="N13" s="111">
        <v>2011</v>
      </c>
      <c r="O13" s="111">
        <v>2012</v>
      </c>
      <c r="P13" s="111">
        <v>2013</v>
      </c>
      <c r="Q13" s="111">
        <v>2014</v>
      </c>
      <c r="R13" s="111">
        <v>2015</v>
      </c>
      <c r="S13" s="111">
        <v>2016</v>
      </c>
      <c r="T13" s="111">
        <v>2017</v>
      </c>
      <c r="U13" s="111">
        <v>2018</v>
      </c>
      <c r="V13" s="111">
        <v>2019</v>
      </c>
      <c r="W13" s="111">
        <v>2020</v>
      </c>
      <c r="X13" s="111">
        <v>2021</v>
      </c>
      <c r="Y13" s="111">
        <v>2022</v>
      </c>
      <c r="Z13" s="111">
        <v>2023</v>
      </c>
    </row>
    <row r="14" spans="1:26" x14ac:dyDescent="0.2">
      <c r="A14" t="s">
        <v>0</v>
      </c>
      <c r="C14" s="74" t="s">
        <v>200</v>
      </c>
      <c r="D14" s="75">
        <v>39904244</v>
      </c>
      <c r="E14" s="75">
        <v>40407936</v>
      </c>
      <c r="F14" s="75">
        <v>40910660</v>
      </c>
      <c r="G14" s="75">
        <v>41413827</v>
      </c>
      <c r="H14" s="75">
        <v>41915502</v>
      </c>
      <c r="I14" s="75">
        <v>42416045</v>
      </c>
      <c r="J14" s="75">
        <v>42921330</v>
      </c>
      <c r="K14" s="75">
        <v>43429180</v>
      </c>
      <c r="L14" s="75">
        <v>43940061</v>
      </c>
      <c r="M14" s="75">
        <v>44454553</v>
      </c>
      <c r="N14" s="75">
        <v>44972418</v>
      </c>
      <c r="O14" s="75">
        <v>45492006</v>
      </c>
      <c r="P14" s="75">
        <v>46013318</v>
      </c>
      <c r="Q14" s="75">
        <v>46535302</v>
      </c>
      <c r="R14" s="75">
        <v>47059030</v>
      </c>
      <c r="S14" s="75">
        <v>47584053</v>
      </c>
      <c r="T14" s="75">
        <v>48107739</v>
      </c>
      <c r="U14" s="75">
        <v>48629434</v>
      </c>
      <c r="V14" s="75">
        <v>49147815</v>
      </c>
      <c r="W14" s="86">
        <v>49662998</v>
      </c>
      <c r="X14" s="86">
        <v>50207338</v>
      </c>
      <c r="Y14" s="86">
        <v>50739074</v>
      </c>
      <c r="Z14" s="86">
        <v>51269975</v>
      </c>
    </row>
    <row r="15" spans="1:26" x14ac:dyDescent="0.2">
      <c r="A15" s="142" t="s">
        <v>0</v>
      </c>
      <c r="C15" s="76" t="s">
        <v>201</v>
      </c>
      <c r="D15" s="77">
        <v>29963142</v>
      </c>
      <c r="E15" s="77">
        <v>30514603</v>
      </c>
      <c r="F15" s="77">
        <v>31073672</v>
      </c>
      <c r="G15" s="77">
        <v>31634447</v>
      </c>
      <c r="H15" s="77">
        <v>32187726</v>
      </c>
      <c r="I15" s="77">
        <v>32736500</v>
      </c>
      <c r="J15" s="77">
        <v>33295185</v>
      </c>
      <c r="K15" s="77">
        <v>33853251</v>
      </c>
      <c r="L15" s="77">
        <v>34408924</v>
      </c>
      <c r="M15" s="77">
        <v>34956142</v>
      </c>
      <c r="N15" s="77">
        <v>35493578</v>
      </c>
      <c r="O15" s="77">
        <v>36023123</v>
      </c>
      <c r="P15" s="77">
        <v>36545569</v>
      </c>
      <c r="Q15" s="77">
        <v>37063884</v>
      </c>
      <c r="R15" s="77">
        <v>37576942</v>
      </c>
      <c r="S15" s="77">
        <v>38082812</v>
      </c>
      <c r="T15" s="77">
        <v>38584742</v>
      </c>
      <c r="U15" s="77">
        <v>39084443</v>
      </c>
      <c r="V15" s="77">
        <v>39584161</v>
      </c>
      <c r="W15" s="85">
        <v>40083690</v>
      </c>
      <c r="X15" s="85">
        <v>38701474</v>
      </c>
      <c r="Y15" s="85">
        <v>39244838</v>
      </c>
      <c r="Z15" s="145">
        <v>39809296</v>
      </c>
    </row>
    <row r="16" spans="1:26" x14ac:dyDescent="0.2">
      <c r="A16" t="s">
        <v>0</v>
      </c>
      <c r="C16" s="74" t="s">
        <v>202</v>
      </c>
      <c r="D16" s="75">
        <v>19207819</v>
      </c>
      <c r="E16" s="75">
        <v>18925888</v>
      </c>
      <c r="F16" s="75">
        <v>19541897</v>
      </c>
      <c r="G16" s="75">
        <v>19267819</v>
      </c>
      <c r="H16" s="75">
        <v>19801565</v>
      </c>
      <c r="I16" s="75">
        <v>18881349</v>
      </c>
      <c r="J16" s="75">
        <v>19373536</v>
      </c>
      <c r="K16" s="75">
        <v>19775591</v>
      </c>
      <c r="L16" s="75">
        <v>21532731</v>
      </c>
      <c r="M16" s="75">
        <v>21995577</v>
      </c>
      <c r="N16" s="75">
        <v>23031379</v>
      </c>
      <c r="O16" s="75">
        <v>23262117</v>
      </c>
      <c r="P16" s="75">
        <v>23573864</v>
      </c>
      <c r="Q16" s="75">
        <v>23908478</v>
      </c>
      <c r="R16" s="75">
        <v>24469115</v>
      </c>
      <c r="S16" s="75">
        <v>24612845</v>
      </c>
      <c r="T16" s="75">
        <v>24787801</v>
      </c>
      <c r="U16" s="75">
        <v>25424556</v>
      </c>
      <c r="V16" s="75">
        <v>25158804</v>
      </c>
      <c r="W16" s="86">
        <v>24713766</v>
      </c>
      <c r="X16" s="86">
        <v>24178246</v>
      </c>
      <c r="Y16" s="86">
        <v>25040478</v>
      </c>
      <c r="Z16" s="86">
        <v>25408676</v>
      </c>
    </row>
    <row r="17" spans="1:26" x14ac:dyDescent="0.2">
      <c r="A17" s="142" t="s">
        <v>0</v>
      </c>
      <c r="C17" s="78" t="s">
        <v>203</v>
      </c>
      <c r="D17" s="77">
        <v>16549588</v>
      </c>
      <c r="E17" s="77">
        <v>15940713</v>
      </c>
      <c r="F17" s="77">
        <v>17160606</v>
      </c>
      <c r="G17" s="77">
        <v>16942050</v>
      </c>
      <c r="H17" s="77">
        <v>17755195</v>
      </c>
      <c r="I17" s="77">
        <v>16656605</v>
      </c>
      <c r="J17" s="77">
        <v>17456744</v>
      </c>
      <c r="K17" s="77">
        <v>17678032</v>
      </c>
      <c r="L17" s="77">
        <v>19097060</v>
      </c>
      <c r="M17" s="77">
        <v>19549661</v>
      </c>
      <c r="N17" s="77">
        <v>20770257</v>
      </c>
      <c r="O17" s="77">
        <v>21040393</v>
      </c>
      <c r="P17" s="77">
        <v>21583721</v>
      </c>
      <c r="Q17" s="77">
        <v>21822962</v>
      </c>
      <c r="R17" s="77">
        <v>22367484</v>
      </c>
      <c r="S17" s="77">
        <v>22461004</v>
      </c>
      <c r="T17" s="77">
        <v>22649261</v>
      </c>
      <c r="U17" s="77">
        <v>22953012</v>
      </c>
      <c r="V17" s="77">
        <v>22760730</v>
      </c>
      <c r="W17" s="85">
        <v>21409111</v>
      </c>
      <c r="X17" s="85">
        <v>21495309</v>
      </c>
      <c r="Y17" s="85">
        <v>22468150</v>
      </c>
      <c r="Z17" s="85">
        <v>22864323</v>
      </c>
    </row>
    <row r="18" spans="1:26" x14ac:dyDescent="0.2">
      <c r="A18" t="s">
        <v>0</v>
      </c>
      <c r="C18" s="79" t="s">
        <v>204</v>
      </c>
      <c r="D18" s="29">
        <v>4091427</v>
      </c>
      <c r="E18" s="29">
        <v>4164975</v>
      </c>
      <c r="F18" s="29">
        <v>4602468</v>
      </c>
      <c r="G18" s="80">
        <v>4849754</v>
      </c>
      <c r="H18" s="80">
        <v>5104050</v>
      </c>
      <c r="I18" s="80">
        <v>5637676</v>
      </c>
      <c r="J18" s="80">
        <v>5945653</v>
      </c>
      <c r="K18" s="80">
        <v>6188317</v>
      </c>
      <c r="L18" s="80">
        <v>6707433</v>
      </c>
      <c r="M18" s="80">
        <v>6828126</v>
      </c>
      <c r="N18" s="80">
        <v>7851817</v>
      </c>
      <c r="O18" s="80">
        <v>8093537</v>
      </c>
      <c r="P18" s="29">
        <v>8562417</v>
      </c>
      <c r="Q18" s="29">
        <v>9020355</v>
      </c>
      <c r="R18" s="29">
        <v>9546636</v>
      </c>
      <c r="S18" s="29">
        <v>9620228</v>
      </c>
      <c r="T18" s="29">
        <v>9788843</v>
      </c>
      <c r="U18" s="81">
        <v>9984636</v>
      </c>
      <c r="V18" s="29">
        <v>10528465</v>
      </c>
      <c r="W18" s="29">
        <v>10458320</v>
      </c>
      <c r="X18" s="29">
        <v>11125999</v>
      </c>
      <c r="Y18" s="29">
        <v>11808311</v>
      </c>
      <c r="Z18" s="29">
        <v>12836939</v>
      </c>
    </row>
    <row r="19" spans="1:26" x14ac:dyDescent="0.2">
      <c r="A19" t="s">
        <v>0</v>
      </c>
      <c r="C19" s="82" t="s">
        <v>205</v>
      </c>
      <c r="D19" s="83">
        <f>+D18/D16</f>
        <v>0.21300841079354194</v>
      </c>
      <c r="E19" s="83">
        <f t="shared" ref="E19:T19" si="0">+E18/E16</f>
        <v>0.22006761320789808</v>
      </c>
      <c r="F19" s="83">
        <f t="shared" si="0"/>
        <v>0.23551797453440676</v>
      </c>
      <c r="G19" s="83">
        <f t="shared" si="0"/>
        <v>0.25170228140507234</v>
      </c>
      <c r="H19" s="83">
        <f t="shared" si="0"/>
        <v>0.25775992958132349</v>
      </c>
      <c r="I19" s="83">
        <f t="shared" si="0"/>
        <v>0.2985843861050394</v>
      </c>
      <c r="J19" s="83">
        <f t="shared" si="0"/>
        <v>0.30689560233093227</v>
      </c>
      <c r="K19" s="83">
        <f t="shared" si="0"/>
        <v>0.31292703211752304</v>
      </c>
      <c r="L19" s="83">
        <f t="shared" si="0"/>
        <v>0.31149940989835428</v>
      </c>
      <c r="M19" s="83">
        <f t="shared" si="0"/>
        <v>0.31043177453358012</v>
      </c>
      <c r="N19" s="83">
        <f t="shared" si="0"/>
        <v>0.34091823160046125</v>
      </c>
      <c r="O19" s="83">
        <f t="shared" si="0"/>
        <v>0.34792779178266536</v>
      </c>
      <c r="P19" s="83">
        <f t="shared" si="0"/>
        <v>0.36321652657366649</v>
      </c>
      <c r="Q19" s="83">
        <f t="shared" si="0"/>
        <v>0.37728687706511471</v>
      </c>
      <c r="R19" s="83">
        <f t="shared" si="0"/>
        <v>0.39015044066775606</v>
      </c>
      <c r="S19" s="83">
        <f t="shared" si="0"/>
        <v>0.39086208847453435</v>
      </c>
      <c r="T19" s="83">
        <f t="shared" si="0"/>
        <v>0.39490566347535228</v>
      </c>
      <c r="U19" s="83">
        <f>+U18/U16</f>
        <v>0.39271623858446142</v>
      </c>
      <c r="V19" s="83">
        <f>+V18/V16</f>
        <v>0.4184803458860763</v>
      </c>
      <c r="W19" s="83">
        <f>+W18/W16</f>
        <v>0.42317791630785856</v>
      </c>
      <c r="X19" s="83">
        <f t="shared" ref="X19:Z19" si="1">+X18/X16</f>
        <v>0.46016567951207049</v>
      </c>
      <c r="Y19" s="83">
        <f t="shared" si="1"/>
        <v>0.47156891334103129</v>
      </c>
      <c r="Z19" s="83">
        <f t="shared" si="1"/>
        <v>0.50521872922461608</v>
      </c>
    </row>
    <row r="20" spans="1:26" x14ac:dyDescent="0.2">
      <c r="C20" s="82" t="s">
        <v>206</v>
      </c>
      <c r="D20" s="83">
        <f>+D18/D17</f>
        <v>0.24722228734636778</v>
      </c>
      <c r="E20" s="83">
        <f t="shared" ref="E20:S20" si="2">+E18/E17</f>
        <v>0.26127909084116879</v>
      </c>
      <c r="F20" s="83">
        <f t="shared" si="2"/>
        <v>0.2681996195239259</v>
      </c>
      <c r="G20" s="83">
        <f t="shared" si="2"/>
        <v>0.28625544134269465</v>
      </c>
      <c r="H20" s="83">
        <f t="shared" si="2"/>
        <v>0.28746797768202492</v>
      </c>
      <c r="I20" s="83">
        <f t="shared" si="2"/>
        <v>0.33846489125485058</v>
      </c>
      <c r="J20" s="83">
        <f t="shared" si="2"/>
        <v>0.34059346920594125</v>
      </c>
      <c r="K20" s="83">
        <f t="shared" si="2"/>
        <v>0.35005689547343277</v>
      </c>
      <c r="L20" s="83">
        <f t="shared" si="2"/>
        <v>0.35122856607247399</v>
      </c>
      <c r="M20" s="83">
        <f t="shared" si="2"/>
        <v>0.34927081344274974</v>
      </c>
      <c r="N20" s="83">
        <f t="shared" si="2"/>
        <v>0.37803176917839776</v>
      </c>
      <c r="O20" s="83">
        <f t="shared" si="2"/>
        <v>0.38466662671177293</v>
      </c>
      <c r="P20" s="83">
        <f t="shared" si="2"/>
        <v>0.3967071757460171</v>
      </c>
      <c r="Q20" s="83">
        <f t="shared" si="2"/>
        <v>0.41334237762958115</v>
      </c>
      <c r="R20" s="83">
        <f t="shared" si="2"/>
        <v>0.42680866565054881</v>
      </c>
      <c r="S20" s="83">
        <f t="shared" si="2"/>
        <v>0.4283080133016316</v>
      </c>
      <c r="T20" s="83">
        <f>+T18/T17</f>
        <v>0.43219260001463183</v>
      </c>
      <c r="U20" s="83">
        <f>+U18/U17</f>
        <v>0.43500330152748579</v>
      </c>
      <c r="V20" s="83">
        <f>+V18/V17</f>
        <v>0.46257149924453211</v>
      </c>
      <c r="W20" s="83">
        <f>+W18/W17</f>
        <v>0.48849856493340615</v>
      </c>
      <c r="X20" s="83">
        <f t="shared" ref="X20:Z20" si="3">+X18/X17</f>
        <v>0.51760125895375586</v>
      </c>
      <c r="Y20" s="83">
        <f t="shared" si="3"/>
        <v>0.52555777845528007</v>
      </c>
      <c r="Z20" s="83">
        <f t="shared" si="3"/>
        <v>0.56143971549037341</v>
      </c>
    </row>
    <row r="21" spans="1:26" x14ac:dyDescent="0.2">
      <c r="C21" s="2" t="s">
        <v>207</v>
      </c>
      <c r="Y21" s="21" t="s">
        <v>0</v>
      </c>
    </row>
    <row r="22" spans="1:26" x14ac:dyDescent="0.2">
      <c r="C22" s="2" t="s">
        <v>208</v>
      </c>
      <c r="R22" s="22" t="s">
        <v>0</v>
      </c>
      <c r="V22" s="20" t="s">
        <v>0</v>
      </c>
    </row>
    <row r="23" spans="1:26" x14ac:dyDescent="0.2">
      <c r="C23" s="2" t="s">
        <v>209</v>
      </c>
      <c r="R23" s="30" t="s">
        <v>0</v>
      </c>
      <c r="V23" s="20" t="s">
        <v>0</v>
      </c>
    </row>
    <row r="24" spans="1:26" x14ac:dyDescent="0.2">
      <c r="C24" s="2" t="s">
        <v>210</v>
      </c>
      <c r="V24" s="20" t="s">
        <v>0</v>
      </c>
    </row>
    <row r="25" spans="1:26" x14ac:dyDescent="0.2">
      <c r="C25" s="2" t="s">
        <v>211</v>
      </c>
      <c r="O25" s="20" t="s">
        <v>0</v>
      </c>
      <c r="P25" t="s">
        <v>0</v>
      </c>
      <c r="Q25" s="26" t="s">
        <v>0</v>
      </c>
      <c r="V25" s="73" t="s">
        <v>0</v>
      </c>
      <c r="Z25" s="20" t="s">
        <v>0</v>
      </c>
    </row>
    <row r="26" spans="1:26" x14ac:dyDescent="0.2">
      <c r="C26" s="2" t="s">
        <v>212</v>
      </c>
      <c r="P26" t="s">
        <v>0</v>
      </c>
    </row>
    <row r="27" spans="1:26" x14ac:dyDescent="0.2">
      <c r="C27" s="2" t="s">
        <v>213</v>
      </c>
      <c r="O27" s="26" t="s">
        <v>0</v>
      </c>
      <c r="P27" s="84" t="s">
        <v>0</v>
      </c>
      <c r="Q27" s="84" t="s">
        <v>0</v>
      </c>
    </row>
    <row r="28" spans="1:26" x14ac:dyDescent="0.2">
      <c r="C28" s="2" t="s">
        <v>214</v>
      </c>
      <c r="O28" t="s">
        <v>0</v>
      </c>
    </row>
    <row r="29" spans="1:26" x14ac:dyDescent="0.2">
      <c r="N29" s="26"/>
      <c r="O29" s="84"/>
      <c r="P29" s="84" t="s">
        <v>0</v>
      </c>
      <c r="Q29" s="26"/>
    </row>
    <row r="30" spans="1:26" x14ac:dyDescent="0.2">
      <c r="N30" s="26"/>
      <c r="O30" s="84" t="s">
        <v>0</v>
      </c>
      <c r="P30" s="84" t="s">
        <v>0</v>
      </c>
      <c r="Q30" s="26"/>
    </row>
    <row r="31" spans="1:26" x14ac:dyDescent="0.2">
      <c r="N31" s="26"/>
      <c r="O31" s="84"/>
      <c r="P31" s="84"/>
      <c r="Q31" s="26"/>
    </row>
    <row r="33" spans="4:10" x14ac:dyDescent="0.2">
      <c r="J33" t="s">
        <v>0</v>
      </c>
    </row>
    <row r="41" spans="4:10" x14ac:dyDescent="0.2">
      <c r="D41" s="20">
        <v>12349124</v>
      </c>
      <c r="E41" s="20">
        <v>11808311</v>
      </c>
      <c r="F41" s="20">
        <v>12830927</v>
      </c>
      <c r="G41" s="20">
        <v>13292786</v>
      </c>
    </row>
  </sheetData>
  <pageMargins left="0.7" right="0.7" top="0.75" bottom="0.75" header="0.3" footer="0.3"/>
  <pageSetup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Y58"/>
  <sheetViews>
    <sheetView workbookViewId="0">
      <selection activeCell="C11" sqref="C11"/>
    </sheetView>
  </sheetViews>
  <sheetFormatPr baseColWidth="10" defaultColWidth="11.42578125" defaultRowHeight="12.75" x14ac:dyDescent="0.2"/>
  <cols>
    <col min="2" max="2" width="31.5703125" customWidth="1"/>
    <col min="21" max="21" width="10.42578125" customWidth="1"/>
  </cols>
  <sheetData>
    <row r="5" spans="2:25" x14ac:dyDescent="0.2">
      <c r="B5" s="21" t="s">
        <v>215</v>
      </c>
    </row>
    <row r="6" spans="2:25" x14ac:dyDescent="0.2">
      <c r="B6" s="21" t="s">
        <v>54</v>
      </c>
    </row>
    <row r="7" spans="2:25" x14ac:dyDescent="0.2">
      <c r="B7" t="s">
        <v>4</v>
      </c>
    </row>
    <row r="8" spans="2:25" x14ac:dyDescent="0.2">
      <c r="B8" t="s">
        <v>5</v>
      </c>
      <c r="C8" s="17"/>
    </row>
    <row r="9" spans="2:25" x14ac:dyDescent="0.2">
      <c r="B9" t="s">
        <v>216</v>
      </c>
      <c r="S9" t="s">
        <v>0</v>
      </c>
      <c r="T9" t="s">
        <v>0</v>
      </c>
      <c r="U9" t="s">
        <v>0</v>
      </c>
      <c r="V9" t="s">
        <v>0</v>
      </c>
      <c r="W9" s="95" t="s">
        <v>0</v>
      </c>
    </row>
    <row r="10" spans="2:25" x14ac:dyDescent="0.2">
      <c r="B10" s="90" t="s">
        <v>0</v>
      </c>
      <c r="C10" s="90" t="s">
        <v>0</v>
      </c>
      <c r="D10" s="90" t="s">
        <v>0</v>
      </c>
      <c r="E10" s="90" t="s">
        <v>0</v>
      </c>
      <c r="F10" s="90" t="s">
        <v>0</v>
      </c>
      <c r="G10" s="94"/>
      <c r="H10" s="92"/>
      <c r="I10" s="90"/>
      <c r="J10" s="90"/>
      <c r="K10" s="90"/>
      <c r="L10" s="90"/>
      <c r="M10" s="90"/>
      <c r="N10" s="90"/>
      <c r="O10" s="90"/>
      <c r="P10" s="90"/>
      <c r="Q10" s="90"/>
      <c r="R10" s="90"/>
    </row>
    <row r="11" spans="2:25" ht="15" x14ac:dyDescent="0.25">
      <c r="B11" s="90"/>
      <c r="C11" s="111" t="s">
        <v>64</v>
      </c>
      <c r="D11" s="111" t="s">
        <v>65</v>
      </c>
      <c r="E11" s="111" t="s">
        <v>66</v>
      </c>
      <c r="F11" s="111" t="s">
        <v>67</v>
      </c>
      <c r="G11" s="111" t="s">
        <v>68</v>
      </c>
      <c r="H11" s="111" t="s">
        <v>69</v>
      </c>
      <c r="I11" s="111">
        <v>2008</v>
      </c>
      <c r="J11" s="111" t="s">
        <v>71</v>
      </c>
      <c r="K11" s="111" t="s">
        <v>112</v>
      </c>
      <c r="L11" s="111">
        <v>2011</v>
      </c>
      <c r="M11" s="111" t="s">
        <v>73</v>
      </c>
      <c r="N11" s="111" t="s">
        <v>217</v>
      </c>
      <c r="O11" s="111" t="s">
        <v>74</v>
      </c>
      <c r="P11" s="111" t="s">
        <v>75</v>
      </c>
      <c r="Q11" s="111">
        <v>2016</v>
      </c>
      <c r="R11" s="111">
        <v>2017</v>
      </c>
      <c r="S11" s="111">
        <v>2018</v>
      </c>
      <c r="T11" s="111">
        <v>2019</v>
      </c>
      <c r="U11" s="111">
        <v>2020</v>
      </c>
      <c r="V11" s="111">
        <v>2021</v>
      </c>
      <c r="W11" s="111" t="s">
        <v>81</v>
      </c>
      <c r="X11" s="111">
        <v>2023</v>
      </c>
    </row>
    <row r="12" spans="2:25" x14ac:dyDescent="0.2">
      <c r="B12" s="98" t="s">
        <v>90</v>
      </c>
      <c r="C12" s="29">
        <v>4164975</v>
      </c>
      <c r="D12" s="29">
        <v>4602468</v>
      </c>
      <c r="E12" s="80">
        <v>4849754</v>
      </c>
      <c r="F12" s="80">
        <v>5104050</v>
      </c>
      <c r="G12" s="80">
        <v>5637676</v>
      </c>
      <c r="H12" s="80">
        <v>5945653</v>
      </c>
      <c r="I12" s="80">
        <v>6188317</v>
      </c>
      <c r="J12" s="80">
        <v>6707433</v>
      </c>
      <c r="K12" s="80">
        <v>6828126</v>
      </c>
      <c r="L12" s="80">
        <v>7851817</v>
      </c>
      <c r="M12" s="80">
        <v>8093537</v>
      </c>
      <c r="N12" s="29">
        <v>8562417</v>
      </c>
      <c r="O12" s="29">
        <v>9020355</v>
      </c>
      <c r="P12" s="29">
        <v>9546636</v>
      </c>
      <c r="Q12" s="29">
        <v>9620228</v>
      </c>
      <c r="R12" s="29">
        <v>9788843</v>
      </c>
      <c r="S12" s="29">
        <v>9984636</v>
      </c>
      <c r="T12" s="29">
        <v>10528465</v>
      </c>
      <c r="U12" s="29">
        <v>10458320</v>
      </c>
      <c r="V12" s="29">
        <v>11125999</v>
      </c>
      <c r="W12" s="29">
        <v>11808311</v>
      </c>
      <c r="X12" s="29">
        <v>12120419</v>
      </c>
    </row>
    <row r="13" spans="2:25" x14ac:dyDescent="0.2">
      <c r="B13" s="93" t="s">
        <v>218</v>
      </c>
      <c r="C13" s="93"/>
      <c r="D13" s="93"/>
      <c r="E13" s="153">
        <v>4848404</v>
      </c>
      <c r="F13" s="153">
        <v>5098259</v>
      </c>
      <c r="G13" s="153">
        <v>5632407</v>
      </c>
      <c r="H13" s="153">
        <v>5924062</v>
      </c>
      <c r="I13" s="153">
        <v>6079169</v>
      </c>
      <c r="J13" s="153">
        <v>6633833</v>
      </c>
      <c r="K13" s="153">
        <v>6673027</v>
      </c>
      <c r="L13" s="153">
        <v>7608652</v>
      </c>
      <c r="M13" s="153">
        <v>7682384</v>
      </c>
      <c r="N13" s="153">
        <v>8197816</v>
      </c>
      <c r="O13" s="153">
        <v>8603346</v>
      </c>
      <c r="P13" s="153">
        <v>9141507</v>
      </c>
      <c r="Q13" s="153">
        <v>9162279</v>
      </c>
      <c r="R13" s="153">
        <v>9168388</v>
      </c>
      <c r="S13" s="152">
        <v>9269090</v>
      </c>
      <c r="T13" s="153">
        <v>9534505</v>
      </c>
      <c r="U13" s="153">
        <v>9185788</v>
      </c>
      <c r="V13" s="119">
        <v>9802776</v>
      </c>
      <c r="W13" s="152">
        <v>10326435</v>
      </c>
      <c r="X13" s="152">
        <v>10500896</v>
      </c>
    </row>
    <row r="14" spans="2:25" x14ac:dyDescent="0.2">
      <c r="B14" s="96" t="s">
        <v>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</row>
    <row r="15" spans="2:25" ht="15" x14ac:dyDescent="0.25">
      <c r="B15" s="90"/>
      <c r="C15" s="111" t="s">
        <v>64</v>
      </c>
      <c r="D15" s="111" t="s">
        <v>65</v>
      </c>
      <c r="E15" s="111" t="s">
        <v>66</v>
      </c>
      <c r="F15" s="111" t="s">
        <v>67</v>
      </c>
      <c r="G15" s="111" t="s">
        <v>68</v>
      </c>
      <c r="H15" s="111" t="s">
        <v>69</v>
      </c>
      <c r="I15" s="111">
        <v>2008</v>
      </c>
      <c r="J15" s="111" t="s">
        <v>71</v>
      </c>
      <c r="K15" s="111" t="s">
        <v>112</v>
      </c>
      <c r="L15" s="111">
        <v>2011</v>
      </c>
      <c r="M15" s="111" t="s">
        <v>73</v>
      </c>
      <c r="N15" s="111" t="s">
        <v>217</v>
      </c>
      <c r="O15" s="111" t="s">
        <v>74</v>
      </c>
      <c r="P15" s="111" t="s">
        <v>75</v>
      </c>
      <c r="Q15" s="111">
        <v>2016</v>
      </c>
      <c r="R15" s="111">
        <v>2017</v>
      </c>
      <c r="S15" s="111">
        <v>2018</v>
      </c>
      <c r="T15" s="111">
        <v>2019</v>
      </c>
      <c r="U15" s="111">
        <v>2020</v>
      </c>
      <c r="V15" s="111">
        <v>2021</v>
      </c>
      <c r="W15" s="111" t="s">
        <v>81</v>
      </c>
      <c r="X15" s="111">
        <v>2023</v>
      </c>
    </row>
    <row r="16" spans="2:25" x14ac:dyDescent="0.2">
      <c r="B16" s="93" t="s">
        <v>219</v>
      </c>
      <c r="C16" s="77">
        <v>15940713</v>
      </c>
      <c r="D16" s="77">
        <v>17160606</v>
      </c>
      <c r="E16" s="77">
        <v>16942050</v>
      </c>
      <c r="F16" s="77">
        <v>17755195</v>
      </c>
      <c r="G16" s="77">
        <v>16656605</v>
      </c>
      <c r="H16" s="77">
        <v>17456744</v>
      </c>
      <c r="I16" s="77">
        <v>17678032</v>
      </c>
      <c r="J16" s="77">
        <v>19097060</v>
      </c>
      <c r="K16" s="77">
        <v>19549661</v>
      </c>
      <c r="L16" s="77">
        <v>20770257</v>
      </c>
      <c r="M16" s="77">
        <v>21040393</v>
      </c>
      <c r="N16" s="77">
        <v>21583721</v>
      </c>
      <c r="O16" s="77">
        <v>21822962</v>
      </c>
      <c r="P16" s="77">
        <v>22367484</v>
      </c>
      <c r="Q16" s="77">
        <v>22461004</v>
      </c>
      <c r="R16" s="77">
        <v>22649261</v>
      </c>
      <c r="S16" s="77">
        <v>22953012</v>
      </c>
      <c r="T16" s="77">
        <v>22760730</v>
      </c>
      <c r="U16" s="77">
        <v>21409111</v>
      </c>
      <c r="V16" s="77">
        <v>21495309</v>
      </c>
      <c r="W16" s="77">
        <v>22468150</v>
      </c>
      <c r="X16" s="77">
        <v>22864323</v>
      </c>
      <c r="Y16" t="s">
        <v>0</v>
      </c>
    </row>
    <row r="17" spans="2:25" ht="15" x14ac:dyDescent="0.25">
      <c r="B17" s="93" t="s">
        <v>218</v>
      </c>
      <c r="C17" s="29">
        <v>4164975</v>
      </c>
      <c r="D17" s="29">
        <v>4602468</v>
      </c>
      <c r="E17" s="80">
        <v>4848404</v>
      </c>
      <c r="F17" s="80">
        <v>5098259</v>
      </c>
      <c r="G17" s="80">
        <v>5632407</v>
      </c>
      <c r="H17" s="80">
        <v>5924062</v>
      </c>
      <c r="I17" s="80">
        <v>6079169</v>
      </c>
      <c r="J17" s="80">
        <v>6633833</v>
      </c>
      <c r="K17" s="80">
        <v>6673027</v>
      </c>
      <c r="L17" s="80">
        <v>7608652</v>
      </c>
      <c r="M17" s="80">
        <v>7682384</v>
      </c>
      <c r="N17" s="29">
        <v>8197816</v>
      </c>
      <c r="O17" s="29">
        <v>8603346</v>
      </c>
      <c r="P17" s="29">
        <v>9141507</v>
      </c>
      <c r="Q17" s="29">
        <v>9162279</v>
      </c>
      <c r="R17" s="29">
        <v>9168388</v>
      </c>
      <c r="S17" s="58">
        <v>9269090</v>
      </c>
      <c r="T17" s="58">
        <v>9534505</v>
      </c>
      <c r="U17" s="91">
        <v>9185788</v>
      </c>
      <c r="V17" s="273">
        <v>9802776</v>
      </c>
      <c r="W17" s="77">
        <v>10326435</v>
      </c>
      <c r="X17" s="120">
        <v>10500896</v>
      </c>
      <c r="Y17" s="108" t="s">
        <v>0</v>
      </c>
    </row>
    <row r="18" spans="2:25" x14ac:dyDescent="0.2">
      <c r="B18" s="93" t="s">
        <v>220</v>
      </c>
      <c r="C18" s="91">
        <v>7543540</v>
      </c>
      <c r="D18" s="91">
        <v>7796830</v>
      </c>
      <c r="E18" s="91">
        <v>7664320</v>
      </c>
      <c r="F18" s="91">
        <v>8287947</v>
      </c>
      <c r="G18" s="91">
        <v>8017087</v>
      </c>
      <c r="H18" s="91">
        <v>8265910</v>
      </c>
      <c r="I18" s="91">
        <v>7801520</v>
      </c>
      <c r="J18" s="91">
        <v>7993228</v>
      </c>
      <c r="K18" s="91">
        <v>8204678</v>
      </c>
      <c r="L18" s="91">
        <v>8567573</v>
      </c>
      <c r="M18" s="91">
        <v>9100821</v>
      </c>
      <c r="N18" s="91">
        <v>9489249</v>
      </c>
      <c r="O18" s="91">
        <v>10051499</v>
      </c>
      <c r="P18" s="91">
        <v>10241675</v>
      </c>
      <c r="Q18" s="91">
        <v>10052029</v>
      </c>
      <c r="R18" s="91">
        <v>10280831</v>
      </c>
      <c r="S18" s="58">
        <v>10114585</v>
      </c>
      <c r="T18" s="58">
        <v>10419188</v>
      </c>
      <c r="U18" s="91">
        <v>9707989</v>
      </c>
      <c r="V18" s="91">
        <v>11001107</v>
      </c>
      <c r="W18" s="77">
        <v>11281887</v>
      </c>
      <c r="X18" s="144">
        <v>11536221</v>
      </c>
      <c r="Y18" t="s">
        <v>0</v>
      </c>
    </row>
    <row r="19" spans="2:25" x14ac:dyDescent="0.2">
      <c r="B19" s="93" t="s">
        <v>221</v>
      </c>
      <c r="C19" s="91">
        <f>+C18-C17</f>
        <v>3378565</v>
      </c>
      <c r="D19" s="91">
        <f t="shared" ref="D19:S19" si="0">+D18-D17</f>
        <v>3194362</v>
      </c>
      <c r="E19" s="91">
        <f t="shared" si="0"/>
        <v>2815916</v>
      </c>
      <c r="F19" s="91">
        <f t="shared" si="0"/>
        <v>3189688</v>
      </c>
      <c r="G19" s="91">
        <f t="shared" si="0"/>
        <v>2384680</v>
      </c>
      <c r="H19" s="91">
        <f t="shared" si="0"/>
        <v>2341848</v>
      </c>
      <c r="I19" s="91">
        <f t="shared" si="0"/>
        <v>1722351</v>
      </c>
      <c r="J19" s="91">
        <f t="shared" si="0"/>
        <v>1359395</v>
      </c>
      <c r="K19" s="91">
        <f t="shared" si="0"/>
        <v>1531651</v>
      </c>
      <c r="L19" s="91">
        <f t="shared" si="0"/>
        <v>958921</v>
      </c>
      <c r="M19" s="91">
        <f t="shared" si="0"/>
        <v>1418437</v>
      </c>
      <c r="N19" s="91">
        <f t="shared" si="0"/>
        <v>1291433</v>
      </c>
      <c r="O19" s="91">
        <f t="shared" si="0"/>
        <v>1448153</v>
      </c>
      <c r="P19" s="91">
        <f t="shared" si="0"/>
        <v>1100168</v>
      </c>
      <c r="Q19" s="91">
        <f t="shared" si="0"/>
        <v>889750</v>
      </c>
      <c r="R19" s="91">
        <f t="shared" si="0"/>
        <v>1112443</v>
      </c>
      <c r="S19" s="91">
        <f t="shared" si="0"/>
        <v>845495</v>
      </c>
      <c r="T19" s="58">
        <f>+T18-T17</f>
        <v>884683</v>
      </c>
      <c r="U19" s="58">
        <f>+U18-U17</f>
        <v>522201</v>
      </c>
      <c r="V19" s="58">
        <f>+V18-V17</f>
        <v>1198331</v>
      </c>
      <c r="W19" s="58">
        <f>+W18-W17</f>
        <v>955452</v>
      </c>
      <c r="X19" s="58">
        <f>+X18-X17</f>
        <v>1035325</v>
      </c>
      <c r="Y19" t="s">
        <v>0</v>
      </c>
    </row>
    <row r="20" spans="2:25" x14ac:dyDescent="0.2">
      <c r="B20" s="90"/>
      <c r="C20" s="89" t="s">
        <v>0</v>
      </c>
      <c r="D20" s="89" t="s">
        <v>0</v>
      </c>
      <c r="E20" s="89"/>
      <c r="F20" s="89"/>
      <c r="G20" s="89"/>
      <c r="H20" s="89"/>
      <c r="I20" s="89"/>
      <c r="J20" s="89"/>
      <c r="K20" s="90" t="s">
        <v>0</v>
      </c>
      <c r="L20" s="90"/>
      <c r="M20" s="90"/>
      <c r="N20" s="90"/>
      <c r="O20" s="90"/>
      <c r="P20" s="90"/>
      <c r="Q20" s="90"/>
      <c r="R20" s="90" t="s">
        <v>0</v>
      </c>
    </row>
    <row r="21" spans="2:25" x14ac:dyDescent="0.2">
      <c r="B21" s="90" t="s">
        <v>222</v>
      </c>
      <c r="C21" s="99">
        <f t="shared" ref="C21:X21" si="1">+C19/C18</f>
        <v>0.44787526811019762</v>
      </c>
      <c r="D21" s="99">
        <f t="shared" si="1"/>
        <v>0.40970009606468272</v>
      </c>
      <c r="E21" s="99">
        <f t="shared" si="1"/>
        <v>0.36740584944261201</v>
      </c>
      <c r="F21" s="99">
        <f t="shared" si="1"/>
        <v>0.38485863869544534</v>
      </c>
      <c r="G21" s="99">
        <f t="shared" si="1"/>
        <v>0.29744968465478794</v>
      </c>
      <c r="H21" s="99">
        <f t="shared" si="1"/>
        <v>0.28331399688600528</v>
      </c>
      <c r="I21" s="99">
        <f t="shared" si="1"/>
        <v>0.2207712086875378</v>
      </c>
      <c r="J21" s="99">
        <f t="shared" si="1"/>
        <v>0.17006833784798833</v>
      </c>
      <c r="K21" s="99">
        <f t="shared" si="1"/>
        <v>0.18668020853469203</v>
      </c>
      <c r="L21" s="99">
        <f t="shared" si="1"/>
        <v>0.11192446215515175</v>
      </c>
      <c r="M21" s="99">
        <f t="shared" si="1"/>
        <v>0.15585813631539397</v>
      </c>
      <c r="N21" s="99">
        <f t="shared" si="1"/>
        <v>0.13609433159568265</v>
      </c>
      <c r="O21" s="99">
        <f t="shared" si="1"/>
        <v>0.14407333672320916</v>
      </c>
      <c r="P21" s="99">
        <f t="shared" si="1"/>
        <v>0.1074207099912856</v>
      </c>
      <c r="Q21" s="99">
        <f t="shared" si="1"/>
        <v>8.8514468074057481E-2</v>
      </c>
      <c r="R21" s="99">
        <f t="shared" si="1"/>
        <v>0.10820555264452844</v>
      </c>
      <c r="S21" s="99">
        <f t="shared" si="1"/>
        <v>8.3591664907655627E-2</v>
      </c>
      <c r="T21" s="99">
        <f t="shared" si="1"/>
        <v>8.4909015942509145E-2</v>
      </c>
      <c r="U21" s="99">
        <f t="shared" si="1"/>
        <v>5.3790852049791157E-2</v>
      </c>
      <c r="V21" s="99">
        <f t="shared" si="1"/>
        <v>0.10892821967825601</v>
      </c>
      <c r="W21" s="99">
        <f t="shared" si="1"/>
        <v>8.4689024096766791E-2</v>
      </c>
      <c r="X21" s="99">
        <f t="shared" si="1"/>
        <v>8.9745593466005899E-2</v>
      </c>
    </row>
    <row r="22" spans="2:25" x14ac:dyDescent="0.2">
      <c r="B22" s="90"/>
      <c r="C22" s="90"/>
      <c r="D22" s="90"/>
      <c r="E22" s="90" t="s">
        <v>0</v>
      </c>
      <c r="F22" s="90" t="s">
        <v>0</v>
      </c>
      <c r="G22" s="90" t="s">
        <v>0</v>
      </c>
      <c r="H22" s="90"/>
      <c r="I22" s="90"/>
      <c r="J22" s="90"/>
      <c r="K22" s="90" t="s">
        <v>0</v>
      </c>
      <c r="L22" s="90"/>
      <c r="M22" s="90"/>
      <c r="N22" s="90"/>
      <c r="O22" s="90"/>
      <c r="P22" s="90"/>
      <c r="Q22" s="90"/>
      <c r="R22" s="90"/>
    </row>
    <row r="23" spans="2:25" x14ac:dyDescent="0.2">
      <c r="B23" s="90"/>
      <c r="C23" s="90"/>
      <c r="D23" s="90"/>
      <c r="E23" s="90"/>
      <c r="F23" s="90" t="s">
        <v>0</v>
      </c>
      <c r="G23" s="90"/>
      <c r="H23" s="90"/>
      <c r="I23" s="90"/>
      <c r="J23" s="90"/>
      <c r="K23" s="90" t="s">
        <v>0</v>
      </c>
      <c r="L23" s="90"/>
      <c r="M23" s="90"/>
      <c r="N23" s="90"/>
      <c r="O23" s="90"/>
      <c r="P23" s="90"/>
      <c r="Q23" s="90"/>
      <c r="R23" s="90"/>
      <c r="S23" s="97" t="s">
        <v>0</v>
      </c>
    </row>
    <row r="24" spans="2:25" x14ac:dyDescent="0.2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89" t="s">
        <v>0</v>
      </c>
      <c r="R24" s="90"/>
      <c r="S24" s="89" t="s">
        <v>0</v>
      </c>
      <c r="T24" t="s">
        <v>0</v>
      </c>
      <c r="U24" t="s">
        <v>0</v>
      </c>
    </row>
    <row r="25" spans="2:25" x14ac:dyDescent="0.2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P25" s="90"/>
      <c r="Q25" s="90"/>
      <c r="R25" s="90"/>
      <c r="S25" s="90" t="s">
        <v>0</v>
      </c>
      <c r="T25" s="20" t="s">
        <v>0</v>
      </c>
      <c r="U25" t="s">
        <v>0</v>
      </c>
      <c r="V25" t="s">
        <v>0</v>
      </c>
      <c r="W25" t="s">
        <v>0</v>
      </c>
      <c r="X25" t="s">
        <v>0</v>
      </c>
      <c r="Y25" t="s">
        <v>0</v>
      </c>
    </row>
    <row r="26" spans="2:25" x14ac:dyDescent="0.2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 t="s">
        <v>0</v>
      </c>
      <c r="T26" t="s">
        <v>0</v>
      </c>
      <c r="U26" t="s">
        <v>0</v>
      </c>
      <c r="V26" t="s">
        <v>0</v>
      </c>
      <c r="W26" t="s">
        <v>0</v>
      </c>
      <c r="X26" t="s">
        <v>0</v>
      </c>
    </row>
    <row r="27" spans="2:25" x14ac:dyDescent="0.2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 t="s">
        <v>0</v>
      </c>
      <c r="T27" t="s">
        <v>0</v>
      </c>
      <c r="U27" s="21" t="s">
        <v>84</v>
      </c>
    </row>
    <row r="28" spans="2:25" x14ac:dyDescent="0.2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 t="s">
        <v>0</v>
      </c>
      <c r="T28" s="20" t="s">
        <v>85</v>
      </c>
      <c r="U28" s="100" t="s">
        <v>86</v>
      </c>
      <c r="V28" s="100" t="s">
        <v>87</v>
      </c>
      <c r="W28" s="100" t="s">
        <v>88</v>
      </c>
      <c r="X28" s="100" t="s">
        <v>89</v>
      </c>
      <c r="Y28" s="100" t="s">
        <v>90</v>
      </c>
    </row>
    <row r="29" spans="2:25" x14ac:dyDescent="0.2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 t="s">
        <v>0</v>
      </c>
      <c r="T29" s="120">
        <v>1174870</v>
      </c>
      <c r="U29" s="120">
        <v>10500896</v>
      </c>
      <c r="V29" s="120">
        <v>1002013</v>
      </c>
      <c r="W29" s="120">
        <v>225840</v>
      </c>
      <c r="X29" s="120">
        <v>391670</v>
      </c>
      <c r="Y29" s="29">
        <v>12120419</v>
      </c>
    </row>
    <row r="30" spans="2:25" x14ac:dyDescent="0.2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 t="s">
        <v>0</v>
      </c>
    </row>
    <row r="31" spans="2:25" x14ac:dyDescent="0.2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 t="s">
        <v>0</v>
      </c>
      <c r="T31" t="s">
        <v>0</v>
      </c>
      <c r="U31" s="21" t="s">
        <v>0</v>
      </c>
    </row>
    <row r="32" spans="2:25" x14ac:dyDescent="0.2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 t="s">
        <v>0</v>
      </c>
      <c r="T32" t="s">
        <v>0</v>
      </c>
      <c r="U32" t="s">
        <v>0</v>
      </c>
      <c r="V32" t="s">
        <v>0</v>
      </c>
      <c r="W32" t="s">
        <v>0</v>
      </c>
      <c r="X32" t="s">
        <v>0</v>
      </c>
      <c r="Y32" t="s">
        <v>0</v>
      </c>
    </row>
    <row r="33" spans="2:25" x14ac:dyDescent="0.2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 t="s">
        <v>0</v>
      </c>
      <c r="T33" t="s">
        <v>0</v>
      </c>
      <c r="U33" t="s">
        <v>0</v>
      </c>
      <c r="V33" t="s">
        <v>0</v>
      </c>
    </row>
    <row r="34" spans="2:25" x14ac:dyDescent="0.2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T34" t="s">
        <v>0</v>
      </c>
      <c r="U34" t="s">
        <v>0</v>
      </c>
      <c r="V34" t="s">
        <v>0</v>
      </c>
      <c r="W34" t="s">
        <v>0</v>
      </c>
      <c r="X34" t="s">
        <v>0</v>
      </c>
      <c r="Y34" t="s">
        <v>0</v>
      </c>
    </row>
    <row r="35" spans="2:25" x14ac:dyDescent="0.2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T35" t="s">
        <v>0</v>
      </c>
      <c r="U35" t="s">
        <v>0</v>
      </c>
      <c r="V35" t="s">
        <v>0</v>
      </c>
      <c r="W35" t="s">
        <v>0</v>
      </c>
      <c r="X35" t="s">
        <v>0</v>
      </c>
      <c r="Y35" t="s">
        <v>0</v>
      </c>
    </row>
    <row r="36" spans="2:25" x14ac:dyDescent="0.2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T36" t="s">
        <v>0</v>
      </c>
      <c r="U36" t="s">
        <v>0</v>
      </c>
      <c r="V36" t="s">
        <v>0</v>
      </c>
      <c r="W36" t="s">
        <v>0</v>
      </c>
    </row>
    <row r="37" spans="2:25" x14ac:dyDescent="0.2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T37" t="s">
        <v>0</v>
      </c>
      <c r="U37" t="s">
        <v>0</v>
      </c>
      <c r="V37" t="s">
        <v>0</v>
      </c>
    </row>
    <row r="38" spans="2:25" x14ac:dyDescent="0.2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T38" t="s">
        <v>0</v>
      </c>
      <c r="U38" t="s">
        <v>0</v>
      </c>
      <c r="V38" t="s">
        <v>0</v>
      </c>
      <c r="W38" t="s">
        <v>0</v>
      </c>
      <c r="X38" t="s">
        <v>0</v>
      </c>
      <c r="Y38" t="s">
        <v>0</v>
      </c>
    </row>
    <row r="39" spans="2:25" x14ac:dyDescent="0.2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T39" t="s">
        <v>0</v>
      </c>
      <c r="U39" t="s">
        <v>0</v>
      </c>
      <c r="V39" t="s">
        <v>0</v>
      </c>
    </row>
    <row r="40" spans="2:25" x14ac:dyDescent="0.2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T40" t="s">
        <v>0</v>
      </c>
      <c r="U40" t="s">
        <v>0</v>
      </c>
      <c r="V40" t="s">
        <v>0</v>
      </c>
      <c r="X40" t="s">
        <v>0</v>
      </c>
    </row>
    <row r="41" spans="2:25" x14ac:dyDescent="0.2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T41" t="s">
        <v>0</v>
      </c>
      <c r="U41" t="s">
        <v>0</v>
      </c>
      <c r="V41" t="s">
        <v>0</v>
      </c>
    </row>
    <row r="42" spans="2:25" x14ac:dyDescent="0.2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T42" t="s">
        <v>0</v>
      </c>
      <c r="U42" t="s">
        <v>0</v>
      </c>
      <c r="V42" t="s">
        <v>0</v>
      </c>
    </row>
    <row r="43" spans="2:25" x14ac:dyDescent="0.2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T43" t="s">
        <v>0</v>
      </c>
      <c r="U43" t="s">
        <v>0</v>
      </c>
      <c r="V43" t="s">
        <v>0</v>
      </c>
    </row>
    <row r="44" spans="2:25" x14ac:dyDescent="0.2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T44" t="s">
        <v>0</v>
      </c>
      <c r="U44" t="s">
        <v>0</v>
      </c>
      <c r="V44" t="s">
        <v>0</v>
      </c>
      <c r="X44" t="s">
        <v>0</v>
      </c>
    </row>
    <row r="45" spans="2:25" x14ac:dyDescent="0.2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T45" t="s">
        <v>0</v>
      </c>
      <c r="U45" t="s">
        <v>0</v>
      </c>
      <c r="V45" t="s">
        <v>0</v>
      </c>
      <c r="W45" s="20" t="s">
        <v>0</v>
      </c>
      <c r="X45" s="26" t="s">
        <v>0</v>
      </c>
      <c r="Y45" t="s">
        <v>0</v>
      </c>
    </row>
    <row r="46" spans="2:25" x14ac:dyDescent="0.2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T46" t="s">
        <v>0</v>
      </c>
      <c r="U46" t="s">
        <v>0</v>
      </c>
      <c r="V46" t="s">
        <v>0</v>
      </c>
    </row>
    <row r="47" spans="2:25" x14ac:dyDescent="0.2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T47" t="s">
        <v>0</v>
      </c>
      <c r="U47" t="s">
        <v>0</v>
      </c>
      <c r="V47" t="s">
        <v>0</v>
      </c>
    </row>
    <row r="48" spans="2:25" x14ac:dyDescent="0.2">
      <c r="B48" s="90"/>
      <c r="C48" s="90" t="s">
        <v>223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T48" t="s">
        <v>0</v>
      </c>
      <c r="U48" t="s">
        <v>0</v>
      </c>
      <c r="V48" t="s">
        <v>0</v>
      </c>
    </row>
    <row r="49" spans="2:22" x14ac:dyDescent="0.2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T49" t="s">
        <v>0</v>
      </c>
      <c r="U49" t="s">
        <v>0</v>
      </c>
      <c r="V49" t="s">
        <v>0</v>
      </c>
    </row>
    <row r="50" spans="2:22" x14ac:dyDescent="0.2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T50" t="s">
        <v>0</v>
      </c>
      <c r="U50" t="s">
        <v>0</v>
      </c>
      <c r="V50" t="s">
        <v>0</v>
      </c>
    </row>
    <row r="51" spans="2:22" x14ac:dyDescent="0.2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U51" t="s">
        <v>0</v>
      </c>
      <c r="V51" t="s">
        <v>0</v>
      </c>
    </row>
    <row r="52" spans="2:22" x14ac:dyDescent="0.2">
      <c r="U52" t="s">
        <v>0</v>
      </c>
      <c r="V52" t="s">
        <v>0</v>
      </c>
    </row>
    <row r="53" spans="2:22" x14ac:dyDescent="0.2">
      <c r="U53" t="s">
        <v>3</v>
      </c>
      <c r="V53" t="s">
        <v>0</v>
      </c>
    </row>
    <row r="55" spans="2:22" x14ac:dyDescent="0.2">
      <c r="G55" t="s">
        <v>0</v>
      </c>
    </row>
    <row r="56" spans="2:22" x14ac:dyDescent="0.2">
      <c r="G56" t="s">
        <v>0</v>
      </c>
    </row>
    <row r="57" spans="2:22" x14ac:dyDescent="0.2">
      <c r="G57" t="s">
        <v>0</v>
      </c>
    </row>
    <row r="58" spans="2:22" x14ac:dyDescent="0.2">
      <c r="G58" t="s">
        <v>0</v>
      </c>
    </row>
  </sheetData>
  <pageMargins left="0.7" right="0.7" top="0.75" bottom="0.75" header="0.3" footer="0.3"/>
  <pageSetup orientation="portrait" horizontalDpi="4294967294" verticalDpi="429496729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S45"/>
  <sheetViews>
    <sheetView topLeftCell="H10" workbookViewId="0">
      <selection activeCell="J10" sqref="J10"/>
    </sheetView>
  </sheetViews>
  <sheetFormatPr baseColWidth="10" defaultColWidth="11.42578125" defaultRowHeight="12.75" x14ac:dyDescent="0.2"/>
  <cols>
    <col min="1" max="1" width="18.140625" customWidth="1"/>
    <col min="2" max="2" width="18.7109375" customWidth="1"/>
    <col min="3" max="3" width="17" customWidth="1"/>
    <col min="4" max="4" width="15.85546875" customWidth="1"/>
    <col min="5" max="5" width="14" customWidth="1"/>
    <col min="8" max="8" width="13.85546875" customWidth="1"/>
    <col min="9" max="9" width="11.42578125" customWidth="1"/>
    <col min="10" max="10" width="17.5703125" customWidth="1"/>
    <col min="13" max="13" width="14.42578125" customWidth="1"/>
    <col min="18" max="18" width="14.7109375" customWidth="1"/>
    <col min="19" max="19" width="14.85546875" customWidth="1"/>
  </cols>
  <sheetData>
    <row r="5" spans="2:45" x14ac:dyDescent="0.2">
      <c r="B5" s="21" t="s">
        <v>198</v>
      </c>
    </row>
    <row r="6" spans="2:45" x14ac:dyDescent="0.2">
      <c r="B6" s="21" t="s">
        <v>2</v>
      </c>
    </row>
    <row r="7" spans="2:45" x14ac:dyDescent="0.2">
      <c r="B7" t="s">
        <v>4</v>
      </c>
    </row>
    <row r="8" spans="2:45" x14ac:dyDescent="0.2">
      <c r="B8" t="s">
        <v>5</v>
      </c>
    </row>
    <row r="10" spans="2:45" ht="105.75" thickBot="1" x14ac:dyDescent="0.25">
      <c r="B10" s="161" t="s">
        <v>224</v>
      </c>
      <c r="C10" s="161" t="s">
        <v>130</v>
      </c>
      <c r="D10" s="161" t="s">
        <v>131</v>
      </c>
      <c r="E10" s="161" t="s">
        <v>132</v>
      </c>
      <c r="F10" s="161" t="s">
        <v>95</v>
      </c>
      <c r="G10" s="161" t="s">
        <v>108</v>
      </c>
      <c r="H10" s="161" t="s">
        <v>225</v>
      </c>
      <c r="I10" s="171" t="s">
        <v>133</v>
      </c>
      <c r="J10" s="171" t="s">
        <v>145</v>
      </c>
      <c r="K10" s="171" t="s">
        <v>226</v>
      </c>
      <c r="L10" s="171" t="s">
        <v>134</v>
      </c>
      <c r="M10" s="171" t="s">
        <v>146</v>
      </c>
      <c r="N10" s="171" t="s">
        <v>227</v>
      </c>
      <c r="O10" s="161" t="s">
        <v>228</v>
      </c>
      <c r="P10" s="171" t="s">
        <v>135</v>
      </c>
      <c r="Q10" s="171" t="s">
        <v>147</v>
      </c>
      <c r="R10" s="171" t="s">
        <v>229</v>
      </c>
      <c r="S10" s="171" t="s">
        <v>136</v>
      </c>
      <c r="T10" s="171" t="s">
        <v>148</v>
      </c>
      <c r="U10" s="171" t="s">
        <v>230</v>
      </c>
      <c r="V10" s="161" t="s">
        <v>231</v>
      </c>
      <c r="W10" s="171" t="s">
        <v>137</v>
      </c>
      <c r="X10" s="171" t="s">
        <v>138</v>
      </c>
      <c r="Y10" s="171" t="s">
        <v>149</v>
      </c>
      <c r="Z10" s="171" t="s">
        <v>150</v>
      </c>
      <c r="AA10" s="171" t="s">
        <v>232</v>
      </c>
      <c r="AB10" s="171" t="s">
        <v>139</v>
      </c>
      <c r="AC10" s="171" t="s">
        <v>140</v>
      </c>
      <c r="AD10" s="171" t="s">
        <v>151</v>
      </c>
      <c r="AE10" s="171" t="s">
        <v>152</v>
      </c>
      <c r="AF10" s="171" t="s">
        <v>233</v>
      </c>
      <c r="AG10" s="161" t="s">
        <v>234</v>
      </c>
      <c r="AH10" s="171" t="s">
        <v>141</v>
      </c>
      <c r="AI10" s="171" t="s">
        <v>153</v>
      </c>
      <c r="AJ10" s="171" t="s">
        <v>235</v>
      </c>
      <c r="AK10" s="171" t="s">
        <v>142</v>
      </c>
      <c r="AL10" s="171" t="s">
        <v>154</v>
      </c>
      <c r="AM10" s="171" t="s">
        <v>235</v>
      </c>
      <c r="AN10" s="171" t="s">
        <v>143</v>
      </c>
      <c r="AO10" s="171" t="s">
        <v>155</v>
      </c>
      <c r="AP10" s="171" t="s">
        <v>236</v>
      </c>
      <c r="AQ10" s="171" t="s">
        <v>144</v>
      </c>
      <c r="AR10" s="171" t="s">
        <v>156</v>
      </c>
      <c r="AS10" s="171" t="s">
        <v>237</v>
      </c>
    </row>
    <row r="11" spans="2:45" x14ac:dyDescent="0.2">
      <c r="B11" s="154" t="s">
        <v>238</v>
      </c>
      <c r="C11" s="58">
        <v>237507</v>
      </c>
      <c r="D11" s="58">
        <v>1890360</v>
      </c>
      <c r="E11" s="58">
        <v>82320</v>
      </c>
      <c r="F11" s="58">
        <v>21964</v>
      </c>
      <c r="G11" s="58">
        <v>77053</v>
      </c>
      <c r="H11" s="170">
        <v>2071697</v>
      </c>
      <c r="I11" s="173">
        <v>135242</v>
      </c>
      <c r="J11" s="174">
        <v>679</v>
      </c>
      <c r="K11" s="175">
        <v>135921</v>
      </c>
      <c r="L11" s="181">
        <v>123918</v>
      </c>
      <c r="M11" s="182">
        <v>595</v>
      </c>
      <c r="N11" s="183">
        <f>+L11+M11</f>
        <v>124513</v>
      </c>
      <c r="O11" s="189">
        <v>6.0101935756049265</v>
      </c>
      <c r="P11" s="190">
        <v>3978</v>
      </c>
      <c r="Q11" s="191">
        <v>25</v>
      </c>
      <c r="R11" s="192">
        <v>4003</v>
      </c>
      <c r="S11" s="201">
        <v>1294</v>
      </c>
      <c r="T11" s="202">
        <v>8</v>
      </c>
      <c r="U11" s="203">
        <v>1302</v>
      </c>
      <c r="V11" s="189">
        <v>62.847028305780235</v>
      </c>
      <c r="W11" s="210">
        <v>140</v>
      </c>
      <c r="X11" s="211">
        <v>2</v>
      </c>
      <c r="Y11" s="211">
        <v>0</v>
      </c>
      <c r="Z11" s="211">
        <v>0</v>
      </c>
      <c r="AA11" s="212">
        <v>142</v>
      </c>
      <c r="AB11" s="218">
        <v>95</v>
      </c>
      <c r="AC11" s="219">
        <v>1</v>
      </c>
      <c r="AD11" s="219">
        <v>2</v>
      </c>
      <c r="AE11" s="219">
        <v>0</v>
      </c>
      <c r="AF11" s="220">
        <v>98</v>
      </c>
      <c r="AG11" s="226">
        <v>4.7304214853813082</v>
      </c>
      <c r="AH11" s="227">
        <v>75</v>
      </c>
      <c r="AI11" s="228">
        <v>0</v>
      </c>
      <c r="AJ11" s="229">
        <v>75</v>
      </c>
      <c r="AK11" s="235">
        <v>14</v>
      </c>
      <c r="AL11" s="236">
        <v>0</v>
      </c>
      <c r="AM11" s="237">
        <v>14</v>
      </c>
      <c r="AN11" s="244">
        <v>2238</v>
      </c>
      <c r="AO11" s="245">
        <v>2</v>
      </c>
      <c r="AP11" s="246">
        <v>2240</v>
      </c>
      <c r="AQ11" s="252">
        <v>1012</v>
      </c>
      <c r="AR11" s="253">
        <v>0</v>
      </c>
      <c r="AS11" s="254">
        <v>1012</v>
      </c>
    </row>
    <row r="12" spans="2:45" x14ac:dyDescent="0.2">
      <c r="B12" s="154" t="s">
        <v>239</v>
      </c>
      <c r="C12" s="58">
        <v>4434</v>
      </c>
      <c r="D12" s="58">
        <v>17701</v>
      </c>
      <c r="E12" s="58">
        <v>4525</v>
      </c>
      <c r="F12" s="58">
        <v>368</v>
      </c>
      <c r="G12" s="58">
        <v>1224</v>
      </c>
      <c r="H12" s="170">
        <v>23818</v>
      </c>
      <c r="I12" s="176">
        <v>755</v>
      </c>
      <c r="J12" s="155">
        <v>9</v>
      </c>
      <c r="K12" s="177">
        <v>764</v>
      </c>
      <c r="L12" s="184">
        <v>711</v>
      </c>
      <c r="M12" s="105">
        <v>6</v>
      </c>
      <c r="N12" s="185">
        <f t="shared" ref="N12:N44" si="0">+L12+M12</f>
        <v>717</v>
      </c>
      <c r="O12" s="189">
        <v>3.0103283231169704</v>
      </c>
      <c r="P12" s="193">
        <v>119</v>
      </c>
      <c r="Q12" s="194">
        <v>0</v>
      </c>
      <c r="R12" s="195">
        <v>119</v>
      </c>
      <c r="S12" s="204">
        <v>85</v>
      </c>
      <c r="T12" s="199">
        <v>0</v>
      </c>
      <c r="U12" s="205">
        <v>85</v>
      </c>
      <c r="V12" s="189">
        <v>356.8729532286506</v>
      </c>
      <c r="W12" s="213">
        <v>1</v>
      </c>
      <c r="X12" s="209">
        <v>0</v>
      </c>
      <c r="Y12" s="209">
        <v>0</v>
      </c>
      <c r="Z12" s="209">
        <v>0</v>
      </c>
      <c r="AA12" s="214">
        <v>1</v>
      </c>
      <c r="AB12" s="221">
        <v>1</v>
      </c>
      <c r="AC12" s="156">
        <v>0</v>
      </c>
      <c r="AD12" s="156">
        <v>0</v>
      </c>
      <c r="AE12" s="156">
        <v>0</v>
      </c>
      <c r="AF12" s="222">
        <v>1</v>
      </c>
      <c r="AG12" s="226">
        <v>4.1985053321017718</v>
      </c>
      <c r="AH12" s="230">
        <v>1</v>
      </c>
      <c r="AI12" s="157">
        <v>0</v>
      </c>
      <c r="AJ12" s="231">
        <v>1</v>
      </c>
      <c r="AK12" s="238">
        <v>0</v>
      </c>
      <c r="AL12" s="158">
        <v>0</v>
      </c>
      <c r="AM12" s="239">
        <v>0</v>
      </c>
      <c r="AN12" s="247">
        <v>12</v>
      </c>
      <c r="AO12" s="243">
        <v>0</v>
      </c>
      <c r="AP12" s="248">
        <v>12</v>
      </c>
      <c r="AQ12" s="255">
        <v>11</v>
      </c>
      <c r="AR12" s="256">
        <v>0</v>
      </c>
      <c r="AS12" s="257">
        <v>11</v>
      </c>
    </row>
    <row r="13" spans="2:45" x14ac:dyDescent="0.2">
      <c r="B13" s="154" t="s">
        <v>240</v>
      </c>
      <c r="C13" s="58">
        <v>46666</v>
      </c>
      <c r="D13" s="58">
        <v>528734</v>
      </c>
      <c r="E13" s="58">
        <v>32937</v>
      </c>
      <c r="F13" s="58">
        <v>10064</v>
      </c>
      <c r="G13" s="58">
        <v>15774</v>
      </c>
      <c r="H13" s="170">
        <v>587509</v>
      </c>
      <c r="I13" s="176">
        <v>26214</v>
      </c>
      <c r="J13" s="155">
        <v>49</v>
      </c>
      <c r="K13" s="177">
        <v>26263</v>
      </c>
      <c r="L13" s="184">
        <v>23442</v>
      </c>
      <c r="M13" s="105">
        <v>35</v>
      </c>
      <c r="N13" s="185">
        <f t="shared" si="0"/>
        <v>23477</v>
      </c>
      <c r="O13" s="189">
        <v>3.9960238906978445</v>
      </c>
      <c r="P13" s="193">
        <v>1120</v>
      </c>
      <c r="Q13" s="194">
        <v>6</v>
      </c>
      <c r="R13" s="195">
        <v>1126</v>
      </c>
      <c r="S13" s="204">
        <v>398</v>
      </c>
      <c r="T13" s="199">
        <v>3</v>
      </c>
      <c r="U13" s="205">
        <v>401</v>
      </c>
      <c r="V13" s="189">
        <v>68.254273551554107</v>
      </c>
      <c r="W13" s="213">
        <v>49</v>
      </c>
      <c r="X13" s="209">
        <v>0</v>
      </c>
      <c r="Y13" s="209">
        <v>0</v>
      </c>
      <c r="Z13" s="209">
        <v>0</v>
      </c>
      <c r="AA13" s="214">
        <v>49</v>
      </c>
      <c r="AB13" s="221">
        <v>36</v>
      </c>
      <c r="AC13" s="156">
        <v>3</v>
      </c>
      <c r="AD13" s="156">
        <v>0</v>
      </c>
      <c r="AE13" s="156">
        <v>0</v>
      </c>
      <c r="AF13" s="222">
        <v>39</v>
      </c>
      <c r="AG13" s="226">
        <v>6.6381961808244636</v>
      </c>
      <c r="AH13" s="230">
        <v>15</v>
      </c>
      <c r="AI13" s="157">
        <v>0</v>
      </c>
      <c r="AJ13" s="231">
        <v>15</v>
      </c>
      <c r="AK13" s="238">
        <v>6</v>
      </c>
      <c r="AL13" s="158">
        <v>0</v>
      </c>
      <c r="AM13" s="239">
        <v>6</v>
      </c>
      <c r="AN13" s="247">
        <v>503</v>
      </c>
      <c r="AO13" s="243">
        <v>0</v>
      </c>
      <c r="AP13" s="248">
        <v>503</v>
      </c>
      <c r="AQ13" s="255">
        <v>355</v>
      </c>
      <c r="AR13" s="256">
        <v>0</v>
      </c>
      <c r="AS13" s="257">
        <v>355</v>
      </c>
    </row>
    <row r="14" spans="2:45" x14ac:dyDescent="0.2">
      <c r="B14" s="154" t="s">
        <v>241</v>
      </c>
      <c r="C14" s="58">
        <v>342279</v>
      </c>
      <c r="D14" s="58">
        <v>3850950</v>
      </c>
      <c r="E14" s="58">
        <v>489008</v>
      </c>
      <c r="F14" s="58">
        <v>73304</v>
      </c>
      <c r="G14" s="58">
        <v>103525</v>
      </c>
      <c r="H14" s="170">
        <v>4516787</v>
      </c>
      <c r="I14" s="176">
        <v>168558</v>
      </c>
      <c r="J14" s="155">
        <v>1355</v>
      </c>
      <c r="K14" s="177">
        <v>169913</v>
      </c>
      <c r="L14" s="184">
        <v>153802</v>
      </c>
      <c r="M14" s="105">
        <v>1138</v>
      </c>
      <c r="N14" s="185">
        <f t="shared" si="0"/>
        <v>154940</v>
      </c>
      <c r="O14" s="189">
        <v>3.4303145133919313</v>
      </c>
      <c r="P14" s="193">
        <v>9855</v>
      </c>
      <c r="Q14" s="194">
        <v>70</v>
      </c>
      <c r="R14" s="195">
        <v>9925</v>
      </c>
      <c r="S14" s="204">
        <v>4627</v>
      </c>
      <c r="T14" s="199">
        <v>35</v>
      </c>
      <c r="U14" s="205">
        <v>4662</v>
      </c>
      <c r="V14" s="189">
        <v>103.21496231724011</v>
      </c>
      <c r="W14" s="213">
        <v>196</v>
      </c>
      <c r="X14" s="209">
        <v>3</v>
      </c>
      <c r="Y14" s="209">
        <v>0</v>
      </c>
      <c r="Z14" s="209">
        <v>0</v>
      </c>
      <c r="AA14" s="214">
        <v>199</v>
      </c>
      <c r="AB14" s="221">
        <v>291</v>
      </c>
      <c r="AC14" s="156">
        <v>5</v>
      </c>
      <c r="AD14" s="156">
        <v>0</v>
      </c>
      <c r="AE14" s="156">
        <v>0</v>
      </c>
      <c r="AF14" s="222">
        <v>296</v>
      </c>
      <c r="AG14" s="226">
        <v>6.5533309407771494</v>
      </c>
      <c r="AH14" s="230">
        <v>86</v>
      </c>
      <c r="AI14" s="157">
        <v>0</v>
      </c>
      <c r="AJ14" s="231">
        <v>86</v>
      </c>
      <c r="AK14" s="238">
        <v>25</v>
      </c>
      <c r="AL14" s="158">
        <v>0</v>
      </c>
      <c r="AM14" s="239">
        <v>25</v>
      </c>
      <c r="AN14" s="247">
        <v>2244</v>
      </c>
      <c r="AO14" s="243">
        <v>26</v>
      </c>
      <c r="AP14" s="248">
        <v>2270</v>
      </c>
      <c r="AQ14" s="255">
        <v>2041</v>
      </c>
      <c r="AR14" s="256">
        <v>9</v>
      </c>
      <c r="AS14" s="257">
        <v>2050</v>
      </c>
    </row>
    <row r="15" spans="2:45" x14ac:dyDescent="0.2">
      <c r="B15" s="154" t="s">
        <v>242</v>
      </c>
      <c r="C15" s="58">
        <v>30446</v>
      </c>
      <c r="D15" s="58">
        <v>253441</v>
      </c>
      <c r="E15" s="58">
        <v>19897</v>
      </c>
      <c r="F15" s="58">
        <v>9597</v>
      </c>
      <c r="G15" s="58">
        <v>11578</v>
      </c>
      <c r="H15" s="170">
        <v>294513</v>
      </c>
      <c r="I15" s="176">
        <v>12837</v>
      </c>
      <c r="J15" s="155">
        <v>25</v>
      </c>
      <c r="K15" s="177">
        <v>12862</v>
      </c>
      <c r="L15" s="184">
        <v>11407</v>
      </c>
      <c r="M15" s="105">
        <v>20</v>
      </c>
      <c r="N15" s="185">
        <f t="shared" si="0"/>
        <v>11427</v>
      </c>
      <c r="O15" s="189">
        <v>3.8799645516496728</v>
      </c>
      <c r="P15" s="193">
        <v>695</v>
      </c>
      <c r="Q15" s="194">
        <v>5</v>
      </c>
      <c r="R15" s="195">
        <v>700</v>
      </c>
      <c r="S15" s="204">
        <v>325</v>
      </c>
      <c r="T15" s="199">
        <v>2</v>
      </c>
      <c r="U15" s="205">
        <v>327</v>
      </c>
      <c r="V15" s="189">
        <v>111.03075246253985</v>
      </c>
      <c r="W15" s="213">
        <v>34</v>
      </c>
      <c r="X15" s="209">
        <v>0</v>
      </c>
      <c r="Y15" s="209">
        <v>0</v>
      </c>
      <c r="Z15" s="209">
        <v>0</v>
      </c>
      <c r="AA15" s="214">
        <v>34</v>
      </c>
      <c r="AB15" s="221">
        <v>14</v>
      </c>
      <c r="AC15" s="156">
        <v>0</v>
      </c>
      <c r="AD15" s="156">
        <v>0</v>
      </c>
      <c r="AE15" s="156">
        <v>0</v>
      </c>
      <c r="AF15" s="222">
        <v>14</v>
      </c>
      <c r="AG15" s="226">
        <v>4.7536101971729607</v>
      </c>
      <c r="AH15" s="230">
        <v>7</v>
      </c>
      <c r="AI15" s="157">
        <v>0</v>
      </c>
      <c r="AJ15" s="231">
        <v>7</v>
      </c>
      <c r="AK15" s="238">
        <v>2</v>
      </c>
      <c r="AL15" s="158">
        <v>0</v>
      </c>
      <c r="AM15" s="239">
        <v>2</v>
      </c>
      <c r="AN15" s="247">
        <v>234</v>
      </c>
      <c r="AO15" s="243">
        <v>0</v>
      </c>
      <c r="AP15" s="248">
        <v>234</v>
      </c>
      <c r="AQ15" s="255">
        <v>271</v>
      </c>
      <c r="AR15" s="256">
        <v>0</v>
      </c>
      <c r="AS15" s="257">
        <v>271</v>
      </c>
    </row>
    <row r="16" spans="2:45" x14ac:dyDescent="0.2">
      <c r="B16" s="154" t="s">
        <v>243</v>
      </c>
      <c r="C16" s="58">
        <v>29448</v>
      </c>
      <c r="D16" s="58">
        <v>140288</v>
      </c>
      <c r="E16" s="58">
        <v>10710</v>
      </c>
      <c r="F16" s="58">
        <v>4537</v>
      </c>
      <c r="G16" s="58">
        <v>8909</v>
      </c>
      <c r="H16" s="170">
        <v>164444</v>
      </c>
      <c r="I16" s="176">
        <v>12347</v>
      </c>
      <c r="J16" s="155">
        <v>44</v>
      </c>
      <c r="K16" s="177">
        <v>12391</v>
      </c>
      <c r="L16" s="184">
        <v>11718</v>
      </c>
      <c r="M16" s="105">
        <v>39</v>
      </c>
      <c r="N16" s="185">
        <f t="shared" si="0"/>
        <v>11757</v>
      </c>
      <c r="O16" s="189">
        <v>7.1495463501252701</v>
      </c>
      <c r="P16" s="193">
        <v>299</v>
      </c>
      <c r="Q16" s="194">
        <v>3</v>
      </c>
      <c r="R16" s="195">
        <v>302</v>
      </c>
      <c r="S16" s="204">
        <v>164</v>
      </c>
      <c r="T16" s="199">
        <v>4</v>
      </c>
      <c r="U16" s="205">
        <v>168</v>
      </c>
      <c r="V16" s="189">
        <v>102.1624382768602</v>
      </c>
      <c r="W16" s="213">
        <v>29</v>
      </c>
      <c r="X16" s="209">
        <v>0</v>
      </c>
      <c r="Y16" s="209">
        <v>0</v>
      </c>
      <c r="Z16" s="209">
        <v>0</v>
      </c>
      <c r="AA16" s="214">
        <v>29</v>
      </c>
      <c r="AB16" s="221">
        <v>27</v>
      </c>
      <c r="AC16" s="156">
        <v>0</v>
      </c>
      <c r="AD16" s="156">
        <v>0</v>
      </c>
      <c r="AE16" s="156">
        <v>0</v>
      </c>
      <c r="AF16" s="222">
        <v>27</v>
      </c>
      <c r="AG16" s="226">
        <v>16.418963294495391</v>
      </c>
      <c r="AH16" s="230">
        <v>15</v>
      </c>
      <c r="AI16" s="157">
        <v>0</v>
      </c>
      <c r="AJ16" s="231">
        <v>15</v>
      </c>
      <c r="AK16" s="238">
        <v>1</v>
      </c>
      <c r="AL16" s="158">
        <v>0</v>
      </c>
      <c r="AM16" s="239">
        <v>1</v>
      </c>
      <c r="AN16" s="247">
        <v>207</v>
      </c>
      <c r="AO16" s="243">
        <v>0</v>
      </c>
      <c r="AP16" s="248">
        <v>207</v>
      </c>
      <c r="AQ16" s="255">
        <v>74</v>
      </c>
      <c r="AR16" s="256">
        <v>0</v>
      </c>
      <c r="AS16" s="257">
        <v>74</v>
      </c>
    </row>
    <row r="17" spans="2:45" x14ac:dyDescent="0.2">
      <c r="B17" s="154" t="s">
        <v>244</v>
      </c>
      <c r="C17" s="58">
        <v>22998</v>
      </c>
      <c r="D17" s="58">
        <v>147920</v>
      </c>
      <c r="E17" s="58">
        <v>12015</v>
      </c>
      <c r="F17" s="58">
        <v>4460</v>
      </c>
      <c r="G17" s="58">
        <v>7311</v>
      </c>
      <c r="H17" s="170">
        <v>171706</v>
      </c>
      <c r="I17" s="176">
        <v>11886</v>
      </c>
      <c r="J17" s="155">
        <v>90</v>
      </c>
      <c r="K17" s="177">
        <v>11976</v>
      </c>
      <c r="L17" s="184">
        <v>10901</v>
      </c>
      <c r="M17" s="105">
        <v>87</v>
      </c>
      <c r="N17" s="185">
        <f t="shared" si="0"/>
        <v>10988</v>
      </c>
      <c r="O17" s="189">
        <v>6.3993104492562871</v>
      </c>
      <c r="P17" s="193">
        <v>311</v>
      </c>
      <c r="Q17" s="194">
        <v>7</v>
      </c>
      <c r="R17" s="195">
        <v>318</v>
      </c>
      <c r="S17" s="204">
        <v>106</v>
      </c>
      <c r="T17" s="199">
        <v>0</v>
      </c>
      <c r="U17" s="205">
        <v>106</v>
      </c>
      <c r="V17" s="189">
        <v>61.733428068908481</v>
      </c>
      <c r="W17" s="213">
        <v>17</v>
      </c>
      <c r="X17" s="209">
        <v>0</v>
      </c>
      <c r="Y17" s="209">
        <v>0</v>
      </c>
      <c r="Z17" s="209">
        <v>0</v>
      </c>
      <c r="AA17" s="214">
        <v>17</v>
      </c>
      <c r="AB17" s="221">
        <v>8</v>
      </c>
      <c r="AC17" s="156">
        <v>2</v>
      </c>
      <c r="AD17" s="156">
        <v>0</v>
      </c>
      <c r="AE17" s="156">
        <v>0</v>
      </c>
      <c r="AF17" s="222">
        <v>10</v>
      </c>
      <c r="AG17" s="226">
        <v>5.8239083083875931</v>
      </c>
      <c r="AH17" s="230">
        <v>8</v>
      </c>
      <c r="AI17" s="157">
        <v>0</v>
      </c>
      <c r="AJ17" s="231">
        <v>8</v>
      </c>
      <c r="AK17" s="238">
        <v>2</v>
      </c>
      <c r="AL17" s="158">
        <v>0</v>
      </c>
      <c r="AM17" s="239">
        <v>2</v>
      </c>
      <c r="AN17" s="247">
        <v>142</v>
      </c>
      <c r="AO17" s="243">
        <v>0</v>
      </c>
      <c r="AP17" s="248">
        <v>142</v>
      </c>
      <c r="AQ17" s="255">
        <v>32</v>
      </c>
      <c r="AR17" s="256">
        <v>0</v>
      </c>
      <c r="AS17" s="257">
        <v>32</v>
      </c>
    </row>
    <row r="18" spans="2:45" x14ac:dyDescent="0.2">
      <c r="B18" s="154" t="s">
        <v>245</v>
      </c>
      <c r="C18" s="58">
        <v>6137</v>
      </c>
      <c r="D18" s="58">
        <v>26071</v>
      </c>
      <c r="E18" s="58">
        <v>5308</v>
      </c>
      <c r="F18" s="58">
        <v>1388</v>
      </c>
      <c r="G18" s="58">
        <v>1148</v>
      </c>
      <c r="H18" s="170">
        <v>33915</v>
      </c>
      <c r="I18" s="176">
        <v>1606</v>
      </c>
      <c r="J18" s="155">
        <v>4</v>
      </c>
      <c r="K18" s="177">
        <v>1610</v>
      </c>
      <c r="L18" s="184">
        <v>1493</v>
      </c>
      <c r="M18" s="105">
        <v>3</v>
      </c>
      <c r="N18" s="185">
        <f t="shared" si="0"/>
        <v>1496</v>
      </c>
      <c r="O18" s="189">
        <v>4.4110275689223055</v>
      </c>
      <c r="P18" s="193">
        <v>38</v>
      </c>
      <c r="Q18" s="194">
        <v>0</v>
      </c>
      <c r="R18" s="195">
        <v>38</v>
      </c>
      <c r="S18" s="204">
        <v>15</v>
      </c>
      <c r="T18" s="199">
        <v>0</v>
      </c>
      <c r="U18" s="205">
        <v>15</v>
      </c>
      <c r="V18" s="189">
        <v>44.228217602830611</v>
      </c>
      <c r="W18" s="213">
        <v>3</v>
      </c>
      <c r="X18" s="209">
        <v>1</v>
      </c>
      <c r="Y18" s="209">
        <v>0</v>
      </c>
      <c r="Z18" s="209">
        <v>0</v>
      </c>
      <c r="AA18" s="214">
        <v>4</v>
      </c>
      <c r="AB18" s="221">
        <v>3</v>
      </c>
      <c r="AC18" s="156">
        <v>0</v>
      </c>
      <c r="AD18" s="156">
        <v>0</v>
      </c>
      <c r="AE18" s="156">
        <v>0</v>
      </c>
      <c r="AF18" s="222">
        <v>3</v>
      </c>
      <c r="AG18" s="226">
        <v>8.8456435205661226</v>
      </c>
      <c r="AH18" s="230">
        <v>1</v>
      </c>
      <c r="AI18" s="157">
        <v>0</v>
      </c>
      <c r="AJ18" s="231">
        <v>1</v>
      </c>
      <c r="AK18" s="238">
        <v>0</v>
      </c>
      <c r="AL18" s="158">
        <v>0</v>
      </c>
      <c r="AM18" s="239">
        <v>0</v>
      </c>
      <c r="AN18" s="247">
        <v>30</v>
      </c>
      <c r="AO18" s="243">
        <v>0</v>
      </c>
      <c r="AP18" s="248">
        <v>30</v>
      </c>
      <c r="AQ18" s="255">
        <v>4</v>
      </c>
      <c r="AR18" s="256">
        <v>0</v>
      </c>
      <c r="AS18" s="257">
        <v>4</v>
      </c>
    </row>
    <row r="19" spans="2:45" x14ac:dyDescent="0.2">
      <c r="B19" s="154" t="s">
        <v>246</v>
      </c>
      <c r="C19" s="58">
        <v>10474</v>
      </c>
      <c r="D19" s="58">
        <v>64943</v>
      </c>
      <c r="E19" s="58">
        <v>7151</v>
      </c>
      <c r="F19" s="58">
        <v>804</v>
      </c>
      <c r="G19" s="58">
        <v>3269</v>
      </c>
      <c r="H19" s="170">
        <v>76167</v>
      </c>
      <c r="I19" s="176">
        <v>4321</v>
      </c>
      <c r="J19" s="155">
        <v>22</v>
      </c>
      <c r="K19" s="177">
        <v>4343</v>
      </c>
      <c r="L19" s="184">
        <v>4003</v>
      </c>
      <c r="M19" s="105">
        <v>23</v>
      </c>
      <c r="N19" s="185">
        <f t="shared" si="0"/>
        <v>4026</v>
      </c>
      <c r="O19" s="189">
        <v>5.2857536728504471</v>
      </c>
      <c r="P19" s="193">
        <v>67</v>
      </c>
      <c r="Q19" s="194">
        <v>1</v>
      </c>
      <c r="R19" s="195">
        <v>68</v>
      </c>
      <c r="S19" s="204">
        <v>36</v>
      </c>
      <c r="T19" s="199">
        <v>1</v>
      </c>
      <c r="U19" s="205">
        <v>37</v>
      </c>
      <c r="V19" s="189">
        <v>48.577467932306639</v>
      </c>
      <c r="W19" s="213">
        <v>10</v>
      </c>
      <c r="X19" s="209">
        <v>0</v>
      </c>
      <c r="Y19" s="209">
        <v>0</v>
      </c>
      <c r="Z19" s="209">
        <v>0</v>
      </c>
      <c r="AA19" s="214">
        <v>10</v>
      </c>
      <c r="AB19" s="221">
        <v>4</v>
      </c>
      <c r="AC19" s="156">
        <v>0</v>
      </c>
      <c r="AD19" s="156">
        <v>0</v>
      </c>
      <c r="AE19" s="156">
        <v>0</v>
      </c>
      <c r="AF19" s="222">
        <v>4</v>
      </c>
      <c r="AG19" s="226">
        <v>5.2516181548439613</v>
      </c>
      <c r="AH19" s="230">
        <v>1</v>
      </c>
      <c r="AI19" s="157">
        <v>0</v>
      </c>
      <c r="AJ19" s="231">
        <v>1</v>
      </c>
      <c r="AK19" s="238">
        <v>0</v>
      </c>
      <c r="AL19" s="158">
        <v>0</v>
      </c>
      <c r="AM19" s="239">
        <v>0</v>
      </c>
      <c r="AN19" s="247">
        <v>68</v>
      </c>
      <c r="AO19" s="243">
        <v>0</v>
      </c>
      <c r="AP19" s="248">
        <v>68</v>
      </c>
      <c r="AQ19" s="255">
        <v>8</v>
      </c>
      <c r="AR19" s="256">
        <v>0</v>
      </c>
      <c r="AS19" s="257">
        <v>8</v>
      </c>
    </row>
    <row r="20" spans="2:45" x14ac:dyDescent="0.2">
      <c r="B20" s="154" t="s">
        <v>247</v>
      </c>
      <c r="C20" s="58">
        <v>12341</v>
      </c>
      <c r="D20" s="58">
        <v>90476</v>
      </c>
      <c r="E20" s="58">
        <v>20030</v>
      </c>
      <c r="F20" s="58">
        <v>5808</v>
      </c>
      <c r="G20" s="58">
        <v>4054</v>
      </c>
      <c r="H20" s="170">
        <v>120368</v>
      </c>
      <c r="I20" s="176">
        <v>5589</v>
      </c>
      <c r="J20" s="155">
        <v>14</v>
      </c>
      <c r="K20" s="177">
        <v>5603</v>
      </c>
      <c r="L20" s="184">
        <v>5163</v>
      </c>
      <c r="M20" s="105">
        <v>11</v>
      </c>
      <c r="N20" s="185">
        <f t="shared" si="0"/>
        <v>5174</v>
      </c>
      <c r="O20" s="189">
        <v>4.2984846470822813</v>
      </c>
      <c r="P20" s="193">
        <v>221</v>
      </c>
      <c r="Q20" s="194">
        <v>3</v>
      </c>
      <c r="R20" s="195">
        <v>224</v>
      </c>
      <c r="S20" s="204">
        <v>98</v>
      </c>
      <c r="T20" s="199">
        <v>0</v>
      </c>
      <c r="U20" s="205">
        <v>98</v>
      </c>
      <c r="V20" s="189">
        <v>81.416987903761793</v>
      </c>
      <c r="W20" s="213">
        <v>10</v>
      </c>
      <c r="X20" s="209">
        <v>0</v>
      </c>
      <c r="Y20" s="209">
        <v>0</v>
      </c>
      <c r="Z20" s="209">
        <v>0</v>
      </c>
      <c r="AA20" s="214">
        <v>10</v>
      </c>
      <c r="AB20" s="221">
        <v>1</v>
      </c>
      <c r="AC20" s="156">
        <v>0</v>
      </c>
      <c r="AD20" s="156">
        <v>0</v>
      </c>
      <c r="AE20" s="156">
        <v>0</v>
      </c>
      <c r="AF20" s="222">
        <v>1</v>
      </c>
      <c r="AG20" s="226">
        <v>0.83078559085471215</v>
      </c>
      <c r="AH20" s="230">
        <v>7</v>
      </c>
      <c r="AI20" s="157">
        <v>0</v>
      </c>
      <c r="AJ20" s="231">
        <v>7</v>
      </c>
      <c r="AK20" s="238">
        <v>4</v>
      </c>
      <c r="AL20" s="158">
        <v>0</v>
      </c>
      <c r="AM20" s="239">
        <v>4</v>
      </c>
      <c r="AN20" s="247">
        <v>128</v>
      </c>
      <c r="AO20" s="243">
        <v>2</v>
      </c>
      <c r="AP20" s="248">
        <v>130</v>
      </c>
      <c r="AQ20" s="255">
        <v>58</v>
      </c>
      <c r="AR20" s="256">
        <v>0</v>
      </c>
      <c r="AS20" s="257">
        <v>58</v>
      </c>
    </row>
    <row r="21" spans="2:45" x14ac:dyDescent="0.2">
      <c r="B21" s="154" t="s">
        <v>248</v>
      </c>
      <c r="C21" s="58">
        <v>13037</v>
      </c>
      <c r="D21" s="58">
        <v>88280</v>
      </c>
      <c r="E21" s="58">
        <v>10205</v>
      </c>
      <c r="F21" s="58">
        <v>3173</v>
      </c>
      <c r="G21" s="58">
        <v>4199</v>
      </c>
      <c r="H21" s="170">
        <v>105857</v>
      </c>
      <c r="I21" s="176">
        <v>6538</v>
      </c>
      <c r="J21" s="155">
        <v>25</v>
      </c>
      <c r="K21" s="177">
        <v>6563</v>
      </c>
      <c r="L21" s="184">
        <v>6237</v>
      </c>
      <c r="M21" s="105">
        <v>94</v>
      </c>
      <c r="N21" s="185">
        <f t="shared" si="0"/>
        <v>6331</v>
      </c>
      <c r="O21" s="189">
        <v>5.9807098255193329</v>
      </c>
      <c r="P21" s="193">
        <v>259</v>
      </c>
      <c r="Q21" s="194">
        <v>1</v>
      </c>
      <c r="R21" s="195">
        <v>260</v>
      </c>
      <c r="S21" s="204">
        <v>134</v>
      </c>
      <c r="T21" s="199">
        <v>10</v>
      </c>
      <c r="U21" s="205">
        <v>144</v>
      </c>
      <c r="V21" s="189">
        <v>136.03257224368724</v>
      </c>
      <c r="W21" s="213">
        <v>7</v>
      </c>
      <c r="X21" s="209">
        <v>0</v>
      </c>
      <c r="Y21" s="209">
        <v>0</v>
      </c>
      <c r="Z21" s="209">
        <v>0</v>
      </c>
      <c r="AA21" s="214">
        <v>7</v>
      </c>
      <c r="AB21" s="221">
        <v>6</v>
      </c>
      <c r="AC21" s="156">
        <v>0</v>
      </c>
      <c r="AD21" s="156">
        <v>0</v>
      </c>
      <c r="AE21" s="156">
        <v>0</v>
      </c>
      <c r="AF21" s="222">
        <v>6</v>
      </c>
      <c r="AG21" s="226">
        <v>5.6680238434869681</v>
      </c>
      <c r="AH21" s="230">
        <v>3</v>
      </c>
      <c r="AI21" s="157">
        <v>0</v>
      </c>
      <c r="AJ21" s="231">
        <v>3</v>
      </c>
      <c r="AK21" s="238">
        <v>1</v>
      </c>
      <c r="AL21" s="158">
        <v>0</v>
      </c>
      <c r="AM21" s="239">
        <v>1</v>
      </c>
      <c r="AN21" s="247">
        <v>130</v>
      </c>
      <c r="AO21" s="243">
        <v>0</v>
      </c>
      <c r="AP21" s="248">
        <v>130</v>
      </c>
      <c r="AQ21" s="255">
        <v>66</v>
      </c>
      <c r="AR21" s="256">
        <v>0</v>
      </c>
      <c r="AS21" s="257">
        <v>66</v>
      </c>
    </row>
    <row r="22" spans="2:45" x14ac:dyDescent="0.2">
      <c r="B22" s="154" t="s">
        <v>249</v>
      </c>
      <c r="C22" s="58">
        <v>3195</v>
      </c>
      <c r="D22" s="58">
        <v>18186</v>
      </c>
      <c r="E22" s="58">
        <v>2707</v>
      </c>
      <c r="F22" s="58">
        <v>1106</v>
      </c>
      <c r="G22" s="58">
        <v>1539</v>
      </c>
      <c r="H22" s="170">
        <v>23538</v>
      </c>
      <c r="I22" s="176">
        <v>1165</v>
      </c>
      <c r="J22" s="155">
        <v>5</v>
      </c>
      <c r="K22" s="177">
        <v>1170</v>
      </c>
      <c r="L22" s="184">
        <v>1075</v>
      </c>
      <c r="M22" s="105">
        <v>5</v>
      </c>
      <c r="N22" s="185">
        <f t="shared" si="0"/>
        <v>1080</v>
      </c>
      <c r="O22" s="189">
        <v>4.5883252612796328</v>
      </c>
      <c r="P22" s="193">
        <v>61</v>
      </c>
      <c r="Q22" s="194">
        <v>0</v>
      </c>
      <c r="R22" s="195">
        <v>61</v>
      </c>
      <c r="S22" s="204">
        <v>28</v>
      </c>
      <c r="T22" s="199">
        <v>0</v>
      </c>
      <c r="U22" s="205">
        <v>28</v>
      </c>
      <c r="V22" s="189">
        <v>118.95658084799048</v>
      </c>
      <c r="W22" s="213">
        <v>1</v>
      </c>
      <c r="X22" s="209">
        <v>0</v>
      </c>
      <c r="Y22" s="209">
        <v>0</v>
      </c>
      <c r="Z22" s="209">
        <v>0</v>
      </c>
      <c r="AA22" s="214">
        <v>1</v>
      </c>
      <c r="AB22" s="221">
        <v>0</v>
      </c>
      <c r="AC22" s="156">
        <v>0</v>
      </c>
      <c r="AD22" s="156">
        <v>0</v>
      </c>
      <c r="AE22" s="156">
        <v>0</v>
      </c>
      <c r="AF22" s="222">
        <v>0</v>
      </c>
      <c r="AG22" s="226">
        <v>0</v>
      </c>
      <c r="AH22" s="230">
        <v>1</v>
      </c>
      <c r="AI22" s="157">
        <v>0</v>
      </c>
      <c r="AJ22" s="231">
        <v>1</v>
      </c>
      <c r="AK22" s="238">
        <v>0</v>
      </c>
      <c r="AL22" s="158">
        <v>0</v>
      </c>
      <c r="AM22" s="239">
        <v>0</v>
      </c>
      <c r="AN22" s="247">
        <v>20</v>
      </c>
      <c r="AO22" s="243">
        <v>0</v>
      </c>
      <c r="AP22" s="248">
        <v>20</v>
      </c>
      <c r="AQ22" s="255">
        <v>14</v>
      </c>
      <c r="AR22" s="256">
        <v>0</v>
      </c>
      <c r="AS22" s="257">
        <v>14</v>
      </c>
    </row>
    <row r="23" spans="2:45" x14ac:dyDescent="0.2">
      <c r="B23" s="154" t="s">
        <v>250</v>
      </c>
      <c r="C23" s="58">
        <v>15154</v>
      </c>
      <c r="D23" s="58">
        <v>101302</v>
      </c>
      <c r="E23" s="58">
        <v>9301</v>
      </c>
      <c r="F23" s="58">
        <v>2999</v>
      </c>
      <c r="G23" s="58">
        <v>4853</v>
      </c>
      <c r="H23" s="170">
        <v>118455</v>
      </c>
      <c r="I23" s="176">
        <v>5923</v>
      </c>
      <c r="J23" s="155">
        <v>9</v>
      </c>
      <c r="K23" s="177">
        <v>5932</v>
      </c>
      <c r="L23" s="184">
        <v>5326</v>
      </c>
      <c r="M23" s="105">
        <v>8</v>
      </c>
      <c r="N23" s="185">
        <f t="shared" si="0"/>
        <v>5334</v>
      </c>
      <c r="O23" s="189">
        <v>4.5029758136001012</v>
      </c>
      <c r="P23" s="193">
        <v>179</v>
      </c>
      <c r="Q23" s="194">
        <v>1</v>
      </c>
      <c r="R23" s="195">
        <v>180</v>
      </c>
      <c r="S23" s="204">
        <v>75</v>
      </c>
      <c r="T23" s="199">
        <v>0</v>
      </c>
      <c r="U23" s="205">
        <v>75</v>
      </c>
      <c r="V23" s="189">
        <v>63.315182980878816</v>
      </c>
      <c r="W23" s="213">
        <v>14</v>
      </c>
      <c r="X23" s="209">
        <v>0</v>
      </c>
      <c r="Y23" s="209">
        <v>0</v>
      </c>
      <c r="Z23" s="209">
        <v>0</v>
      </c>
      <c r="AA23" s="214">
        <v>14</v>
      </c>
      <c r="AB23" s="221">
        <v>3</v>
      </c>
      <c r="AC23" s="156">
        <v>0</v>
      </c>
      <c r="AD23" s="156">
        <v>0</v>
      </c>
      <c r="AE23" s="156">
        <v>0</v>
      </c>
      <c r="AF23" s="222">
        <v>3</v>
      </c>
      <c r="AG23" s="226">
        <v>2.5326073192351526</v>
      </c>
      <c r="AH23" s="230">
        <v>4</v>
      </c>
      <c r="AI23" s="157">
        <v>0</v>
      </c>
      <c r="AJ23" s="231">
        <v>4</v>
      </c>
      <c r="AK23" s="238">
        <v>1</v>
      </c>
      <c r="AL23" s="158">
        <v>0</v>
      </c>
      <c r="AM23" s="239">
        <v>1</v>
      </c>
      <c r="AN23" s="247">
        <v>124</v>
      </c>
      <c r="AO23" s="243">
        <v>0</v>
      </c>
      <c r="AP23" s="248">
        <v>124</v>
      </c>
      <c r="AQ23" s="255">
        <v>53</v>
      </c>
      <c r="AR23" s="256">
        <v>0</v>
      </c>
      <c r="AS23" s="257">
        <v>53</v>
      </c>
    </row>
    <row r="24" spans="2:45" x14ac:dyDescent="0.2">
      <c r="B24" s="154" t="s">
        <v>251</v>
      </c>
      <c r="C24" s="58">
        <v>56913</v>
      </c>
      <c r="D24" s="58">
        <v>475741</v>
      </c>
      <c r="E24" s="58">
        <v>33141</v>
      </c>
      <c r="F24" s="58">
        <v>10066</v>
      </c>
      <c r="G24" s="58">
        <v>21030</v>
      </c>
      <c r="H24" s="170">
        <v>539978</v>
      </c>
      <c r="I24" s="176">
        <v>36962</v>
      </c>
      <c r="J24" s="155">
        <v>136</v>
      </c>
      <c r="K24" s="177">
        <v>37098</v>
      </c>
      <c r="L24" s="184">
        <v>33884</v>
      </c>
      <c r="M24" s="105">
        <v>113</v>
      </c>
      <c r="N24" s="185">
        <f t="shared" si="0"/>
        <v>33997</v>
      </c>
      <c r="O24" s="189">
        <v>6.2959972443321774</v>
      </c>
      <c r="P24" s="193">
        <v>1749</v>
      </c>
      <c r="Q24" s="194">
        <v>13</v>
      </c>
      <c r="R24" s="195">
        <v>1762</v>
      </c>
      <c r="S24" s="204">
        <v>1003</v>
      </c>
      <c r="T24" s="199">
        <v>8</v>
      </c>
      <c r="U24" s="205">
        <v>1011</v>
      </c>
      <c r="V24" s="189">
        <v>187.22985010500426</v>
      </c>
      <c r="W24" s="213">
        <v>86</v>
      </c>
      <c r="X24" s="209">
        <v>1</v>
      </c>
      <c r="Y24" s="209">
        <v>0</v>
      </c>
      <c r="Z24" s="209">
        <v>0</v>
      </c>
      <c r="AA24" s="214">
        <v>87</v>
      </c>
      <c r="AB24" s="221">
        <v>66</v>
      </c>
      <c r="AC24" s="156">
        <v>0</v>
      </c>
      <c r="AD24" s="156">
        <v>0</v>
      </c>
      <c r="AE24" s="156">
        <v>0</v>
      </c>
      <c r="AF24" s="222">
        <v>66</v>
      </c>
      <c r="AG24" s="226">
        <v>12.222720184896422</v>
      </c>
      <c r="AH24" s="230">
        <v>25</v>
      </c>
      <c r="AI24" s="157">
        <v>0</v>
      </c>
      <c r="AJ24" s="231">
        <v>25</v>
      </c>
      <c r="AK24" s="238">
        <v>4</v>
      </c>
      <c r="AL24" s="158">
        <v>0</v>
      </c>
      <c r="AM24" s="239">
        <v>4</v>
      </c>
      <c r="AN24" s="247">
        <v>509</v>
      </c>
      <c r="AO24" s="243">
        <v>0</v>
      </c>
      <c r="AP24" s="248">
        <v>509</v>
      </c>
      <c r="AQ24" s="255">
        <v>455</v>
      </c>
      <c r="AR24" s="256">
        <v>1</v>
      </c>
      <c r="AS24" s="257">
        <v>456</v>
      </c>
    </row>
    <row r="25" spans="2:45" x14ac:dyDescent="0.2">
      <c r="B25" s="154" t="s">
        <v>252</v>
      </c>
      <c r="C25" s="58">
        <v>378</v>
      </c>
      <c r="D25" s="58">
        <v>2500</v>
      </c>
      <c r="E25" s="58">
        <v>1006</v>
      </c>
      <c r="F25" s="58">
        <v>556</v>
      </c>
      <c r="G25" s="58">
        <v>67</v>
      </c>
      <c r="H25" s="170">
        <v>4129</v>
      </c>
      <c r="I25" s="176">
        <v>182</v>
      </c>
      <c r="J25" s="155">
        <v>0</v>
      </c>
      <c r="K25" s="177">
        <v>182</v>
      </c>
      <c r="L25" s="184">
        <v>172</v>
      </c>
      <c r="M25" s="105">
        <v>0</v>
      </c>
      <c r="N25" s="185">
        <f t="shared" si="0"/>
        <v>172</v>
      </c>
      <c r="O25" s="189">
        <v>4.165657544199564</v>
      </c>
      <c r="P25" s="193">
        <v>4</v>
      </c>
      <c r="Q25" s="194">
        <v>0</v>
      </c>
      <c r="R25" s="195">
        <v>4</v>
      </c>
      <c r="S25" s="204">
        <v>3</v>
      </c>
      <c r="T25" s="199">
        <v>0</v>
      </c>
      <c r="U25" s="205">
        <v>3</v>
      </c>
      <c r="V25" s="189">
        <v>72.656817631387753</v>
      </c>
      <c r="W25" s="213">
        <v>0</v>
      </c>
      <c r="X25" s="209">
        <v>0</v>
      </c>
      <c r="Y25" s="209">
        <v>0</v>
      </c>
      <c r="Z25" s="209">
        <v>0</v>
      </c>
      <c r="AA25" s="214">
        <v>0</v>
      </c>
      <c r="AB25" s="221">
        <v>0</v>
      </c>
      <c r="AC25" s="156">
        <v>0</v>
      </c>
      <c r="AD25" s="156">
        <v>0</v>
      </c>
      <c r="AE25" s="156">
        <v>0</v>
      </c>
      <c r="AF25" s="222">
        <v>0</v>
      </c>
      <c r="AG25" s="226">
        <v>0</v>
      </c>
      <c r="AH25" s="230">
        <v>0</v>
      </c>
      <c r="AI25" s="157">
        <v>0</v>
      </c>
      <c r="AJ25" s="231">
        <v>0</v>
      </c>
      <c r="AK25" s="238">
        <v>0</v>
      </c>
      <c r="AL25" s="158">
        <v>0</v>
      </c>
      <c r="AM25" s="239">
        <v>0</v>
      </c>
      <c r="AN25" s="247">
        <v>3</v>
      </c>
      <c r="AO25" s="243">
        <v>0</v>
      </c>
      <c r="AP25" s="248">
        <v>3</v>
      </c>
      <c r="AQ25" s="255">
        <v>1</v>
      </c>
      <c r="AR25" s="256">
        <v>0</v>
      </c>
      <c r="AS25" s="257">
        <v>1</v>
      </c>
    </row>
    <row r="26" spans="2:45" x14ac:dyDescent="0.2">
      <c r="B26" s="154" t="s">
        <v>253</v>
      </c>
      <c r="C26" s="58">
        <v>1090</v>
      </c>
      <c r="D26" s="58">
        <v>4910</v>
      </c>
      <c r="E26" s="58">
        <v>1851</v>
      </c>
      <c r="F26" s="58">
        <v>52</v>
      </c>
      <c r="G26" s="58">
        <v>378</v>
      </c>
      <c r="H26" s="170">
        <v>7191</v>
      </c>
      <c r="I26" s="176">
        <v>466</v>
      </c>
      <c r="J26" s="155">
        <v>4</v>
      </c>
      <c r="K26" s="177">
        <v>470</v>
      </c>
      <c r="L26" s="184">
        <v>441</v>
      </c>
      <c r="M26" s="105">
        <v>3</v>
      </c>
      <c r="N26" s="185">
        <f t="shared" si="0"/>
        <v>444</v>
      </c>
      <c r="O26" s="189">
        <v>6.1743846474760122</v>
      </c>
      <c r="P26" s="193">
        <v>13</v>
      </c>
      <c r="Q26" s="194">
        <v>1</v>
      </c>
      <c r="R26" s="195">
        <v>14</v>
      </c>
      <c r="S26" s="204">
        <v>6</v>
      </c>
      <c r="T26" s="199">
        <v>0</v>
      </c>
      <c r="U26" s="205">
        <v>6</v>
      </c>
      <c r="V26" s="189">
        <v>83.437630371297459</v>
      </c>
      <c r="W26" s="213">
        <v>1</v>
      </c>
      <c r="X26" s="209">
        <v>0</v>
      </c>
      <c r="Y26" s="209">
        <v>0</v>
      </c>
      <c r="Z26" s="209">
        <v>0</v>
      </c>
      <c r="AA26" s="214">
        <v>1</v>
      </c>
      <c r="AB26" s="221">
        <v>1</v>
      </c>
      <c r="AC26" s="156">
        <v>0</v>
      </c>
      <c r="AD26" s="156">
        <v>0</v>
      </c>
      <c r="AE26" s="156">
        <v>0</v>
      </c>
      <c r="AF26" s="222">
        <v>1</v>
      </c>
      <c r="AG26" s="226">
        <v>13.906271728549575</v>
      </c>
      <c r="AH26" s="230">
        <v>1</v>
      </c>
      <c r="AI26" s="157">
        <v>0</v>
      </c>
      <c r="AJ26" s="231">
        <v>1</v>
      </c>
      <c r="AK26" s="238">
        <v>0</v>
      </c>
      <c r="AL26" s="158">
        <v>0</v>
      </c>
      <c r="AM26" s="239">
        <v>0</v>
      </c>
      <c r="AN26" s="247">
        <v>8</v>
      </c>
      <c r="AO26" s="243">
        <v>0</v>
      </c>
      <c r="AP26" s="248">
        <v>8</v>
      </c>
      <c r="AQ26" s="255">
        <v>3</v>
      </c>
      <c r="AR26" s="256">
        <v>0</v>
      </c>
      <c r="AS26" s="257">
        <v>3</v>
      </c>
    </row>
    <row r="27" spans="2:45" x14ac:dyDescent="0.2">
      <c r="B27" s="154" t="s">
        <v>254</v>
      </c>
      <c r="C27" s="58">
        <v>20482</v>
      </c>
      <c r="D27" s="58">
        <v>103943</v>
      </c>
      <c r="E27" s="58">
        <v>17938</v>
      </c>
      <c r="F27" s="58">
        <v>3226</v>
      </c>
      <c r="G27" s="58">
        <v>5828</v>
      </c>
      <c r="H27" s="170">
        <v>130935</v>
      </c>
      <c r="I27" s="176">
        <v>7243</v>
      </c>
      <c r="J27" s="155">
        <v>39</v>
      </c>
      <c r="K27" s="177">
        <v>7282</v>
      </c>
      <c r="L27" s="184">
        <v>6627</v>
      </c>
      <c r="M27" s="105">
        <v>34</v>
      </c>
      <c r="N27" s="185">
        <f t="shared" si="0"/>
        <v>6661</v>
      </c>
      <c r="O27" s="189">
        <v>5.0872570359338605</v>
      </c>
      <c r="P27" s="193">
        <v>437</v>
      </c>
      <c r="Q27" s="194">
        <v>1</v>
      </c>
      <c r="R27" s="195">
        <v>438</v>
      </c>
      <c r="S27" s="204">
        <v>333</v>
      </c>
      <c r="T27" s="199">
        <v>1</v>
      </c>
      <c r="U27" s="205">
        <v>334</v>
      </c>
      <c r="V27" s="189">
        <v>255.08840264253257</v>
      </c>
      <c r="W27" s="213">
        <v>15</v>
      </c>
      <c r="X27" s="209">
        <v>0</v>
      </c>
      <c r="Y27" s="209">
        <v>0</v>
      </c>
      <c r="Z27" s="209">
        <v>0</v>
      </c>
      <c r="AA27" s="214">
        <v>15</v>
      </c>
      <c r="AB27" s="221">
        <v>5</v>
      </c>
      <c r="AC27" s="156">
        <v>0</v>
      </c>
      <c r="AD27" s="156">
        <v>0</v>
      </c>
      <c r="AE27" s="156">
        <v>0</v>
      </c>
      <c r="AF27" s="222">
        <v>5</v>
      </c>
      <c r="AG27" s="226">
        <v>3.8186886623133618</v>
      </c>
      <c r="AH27" s="230">
        <v>12</v>
      </c>
      <c r="AI27" s="157">
        <v>0</v>
      </c>
      <c r="AJ27" s="231">
        <v>12</v>
      </c>
      <c r="AK27" s="238">
        <v>1</v>
      </c>
      <c r="AL27" s="158">
        <v>0</v>
      </c>
      <c r="AM27" s="239">
        <v>1</v>
      </c>
      <c r="AN27" s="247">
        <v>143</v>
      </c>
      <c r="AO27" s="243">
        <v>0</v>
      </c>
      <c r="AP27" s="248">
        <v>143</v>
      </c>
      <c r="AQ27" s="255">
        <v>34</v>
      </c>
      <c r="AR27" s="256">
        <v>0</v>
      </c>
      <c r="AS27" s="257">
        <v>34</v>
      </c>
    </row>
    <row r="28" spans="2:45" x14ac:dyDescent="0.2">
      <c r="B28" s="154" t="s">
        <v>255</v>
      </c>
      <c r="C28" s="58">
        <v>5185</v>
      </c>
      <c r="D28" s="58">
        <v>35095</v>
      </c>
      <c r="E28" s="58">
        <v>8293</v>
      </c>
      <c r="F28" s="58">
        <v>2631</v>
      </c>
      <c r="G28" s="58">
        <v>2015</v>
      </c>
      <c r="H28" s="170">
        <v>48034</v>
      </c>
      <c r="I28" s="176">
        <v>1471</v>
      </c>
      <c r="J28" s="155">
        <v>9</v>
      </c>
      <c r="K28" s="177">
        <v>1480</v>
      </c>
      <c r="L28" s="184">
        <v>1346</v>
      </c>
      <c r="M28" s="105">
        <v>8</v>
      </c>
      <c r="N28" s="185">
        <f t="shared" si="0"/>
        <v>1354</v>
      </c>
      <c r="O28" s="189">
        <v>2.8188366573676982</v>
      </c>
      <c r="P28" s="193">
        <v>82</v>
      </c>
      <c r="Q28" s="194">
        <v>1</v>
      </c>
      <c r="R28" s="195">
        <v>83</v>
      </c>
      <c r="S28" s="204">
        <v>27</v>
      </c>
      <c r="T28" s="199">
        <v>0</v>
      </c>
      <c r="U28" s="205">
        <v>27</v>
      </c>
      <c r="V28" s="189">
        <v>56.21018445267935</v>
      </c>
      <c r="W28" s="213">
        <v>2</v>
      </c>
      <c r="X28" s="209">
        <v>0</v>
      </c>
      <c r="Y28" s="209">
        <v>0</v>
      </c>
      <c r="Z28" s="209">
        <v>0</v>
      </c>
      <c r="AA28" s="214">
        <v>2</v>
      </c>
      <c r="AB28" s="221">
        <v>2</v>
      </c>
      <c r="AC28" s="156">
        <v>0</v>
      </c>
      <c r="AD28" s="156">
        <v>0</v>
      </c>
      <c r="AE28" s="156">
        <v>0</v>
      </c>
      <c r="AF28" s="222">
        <v>2</v>
      </c>
      <c r="AG28" s="226">
        <v>4.1637173668651375</v>
      </c>
      <c r="AH28" s="230">
        <v>1</v>
      </c>
      <c r="AI28" s="157">
        <v>0</v>
      </c>
      <c r="AJ28" s="231">
        <v>1</v>
      </c>
      <c r="AK28" s="238">
        <v>0</v>
      </c>
      <c r="AL28" s="158">
        <v>0</v>
      </c>
      <c r="AM28" s="239">
        <v>0</v>
      </c>
      <c r="AN28" s="247">
        <v>19</v>
      </c>
      <c r="AO28" s="243">
        <v>0</v>
      </c>
      <c r="AP28" s="248">
        <v>19</v>
      </c>
      <c r="AQ28" s="255">
        <v>18</v>
      </c>
      <c r="AR28" s="256">
        <v>0</v>
      </c>
      <c r="AS28" s="257">
        <v>18</v>
      </c>
    </row>
    <row r="29" spans="2:45" x14ac:dyDescent="0.2">
      <c r="B29" s="154" t="s">
        <v>256</v>
      </c>
      <c r="C29" s="58">
        <v>13337</v>
      </c>
      <c r="D29" s="58">
        <v>117755</v>
      </c>
      <c r="E29" s="58">
        <v>12368</v>
      </c>
      <c r="F29" s="58">
        <v>2749</v>
      </c>
      <c r="G29" s="58">
        <v>4698</v>
      </c>
      <c r="H29" s="170">
        <v>137570</v>
      </c>
      <c r="I29" s="176">
        <v>10363</v>
      </c>
      <c r="J29" s="155">
        <v>14</v>
      </c>
      <c r="K29" s="177">
        <v>10377</v>
      </c>
      <c r="L29" s="184">
        <v>9686</v>
      </c>
      <c r="M29" s="105">
        <v>12</v>
      </c>
      <c r="N29" s="185">
        <f t="shared" si="0"/>
        <v>9698</v>
      </c>
      <c r="O29" s="189">
        <v>7.0495020716726033</v>
      </c>
      <c r="P29" s="193">
        <v>316</v>
      </c>
      <c r="Q29" s="194">
        <v>1</v>
      </c>
      <c r="R29" s="195">
        <v>317</v>
      </c>
      <c r="S29" s="204">
        <v>146</v>
      </c>
      <c r="T29" s="199">
        <v>0</v>
      </c>
      <c r="U29" s="205">
        <v>146</v>
      </c>
      <c r="V29" s="189">
        <v>106.12778948898742</v>
      </c>
      <c r="W29" s="213">
        <v>10</v>
      </c>
      <c r="X29" s="209">
        <v>2</v>
      </c>
      <c r="Y29" s="209">
        <v>0</v>
      </c>
      <c r="Z29" s="209">
        <v>0</v>
      </c>
      <c r="AA29" s="214">
        <v>12</v>
      </c>
      <c r="AB29" s="221">
        <v>9</v>
      </c>
      <c r="AC29" s="156">
        <v>0</v>
      </c>
      <c r="AD29" s="156">
        <v>0</v>
      </c>
      <c r="AE29" s="156">
        <v>0</v>
      </c>
      <c r="AF29" s="222">
        <v>9</v>
      </c>
      <c r="AG29" s="226">
        <v>6.5421240095951143</v>
      </c>
      <c r="AH29" s="230">
        <v>3</v>
      </c>
      <c r="AI29" s="157">
        <v>0</v>
      </c>
      <c r="AJ29" s="231">
        <v>3</v>
      </c>
      <c r="AK29" s="238">
        <v>1</v>
      </c>
      <c r="AL29" s="158">
        <v>0</v>
      </c>
      <c r="AM29" s="239">
        <v>1</v>
      </c>
      <c r="AN29" s="247">
        <v>137</v>
      </c>
      <c r="AO29" s="243">
        <v>0</v>
      </c>
      <c r="AP29" s="248">
        <v>137</v>
      </c>
      <c r="AQ29" s="255">
        <v>97</v>
      </c>
      <c r="AR29" s="256">
        <v>1</v>
      </c>
      <c r="AS29" s="257">
        <v>98</v>
      </c>
    </row>
    <row r="30" spans="2:45" x14ac:dyDescent="0.2">
      <c r="B30" s="154" t="s">
        <v>257</v>
      </c>
      <c r="C30" s="58">
        <v>23823</v>
      </c>
      <c r="D30" s="58">
        <v>160478</v>
      </c>
      <c r="E30" s="58">
        <v>15819</v>
      </c>
      <c r="F30" s="58">
        <v>1588</v>
      </c>
      <c r="G30" s="58">
        <v>8964</v>
      </c>
      <c r="H30" s="170">
        <v>186849</v>
      </c>
      <c r="I30" s="176">
        <v>13925</v>
      </c>
      <c r="J30" s="155">
        <v>49</v>
      </c>
      <c r="K30" s="177">
        <v>13974</v>
      </c>
      <c r="L30" s="184">
        <v>12987</v>
      </c>
      <c r="M30" s="105">
        <v>40</v>
      </c>
      <c r="N30" s="185">
        <f t="shared" si="0"/>
        <v>13027</v>
      </c>
      <c r="O30" s="189">
        <v>6.971939908696327</v>
      </c>
      <c r="P30" s="193">
        <v>354</v>
      </c>
      <c r="Q30" s="194">
        <v>1</v>
      </c>
      <c r="R30" s="195">
        <v>355</v>
      </c>
      <c r="S30" s="204">
        <v>154</v>
      </c>
      <c r="T30" s="199">
        <v>0</v>
      </c>
      <c r="U30" s="205">
        <v>154</v>
      </c>
      <c r="V30" s="189">
        <v>82.419493815862012</v>
      </c>
      <c r="W30" s="213">
        <v>18</v>
      </c>
      <c r="X30" s="209">
        <v>0</v>
      </c>
      <c r="Y30" s="209">
        <v>0</v>
      </c>
      <c r="Z30" s="209">
        <v>0</v>
      </c>
      <c r="AA30" s="214">
        <v>18</v>
      </c>
      <c r="AB30" s="221">
        <v>9</v>
      </c>
      <c r="AC30" s="156">
        <v>0</v>
      </c>
      <c r="AD30" s="156">
        <v>0</v>
      </c>
      <c r="AE30" s="156">
        <v>0</v>
      </c>
      <c r="AF30" s="222">
        <v>9</v>
      </c>
      <c r="AG30" s="226">
        <v>4.816723664563364</v>
      </c>
      <c r="AH30" s="230">
        <v>8</v>
      </c>
      <c r="AI30" s="157">
        <v>0</v>
      </c>
      <c r="AJ30" s="231">
        <v>8</v>
      </c>
      <c r="AK30" s="238">
        <v>1</v>
      </c>
      <c r="AL30" s="158">
        <v>0</v>
      </c>
      <c r="AM30" s="239">
        <v>1</v>
      </c>
      <c r="AN30" s="247">
        <v>233</v>
      </c>
      <c r="AO30" s="243">
        <v>0</v>
      </c>
      <c r="AP30" s="248">
        <v>233</v>
      </c>
      <c r="AQ30" s="255">
        <v>76</v>
      </c>
      <c r="AR30" s="256">
        <v>1</v>
      </c>
      <c r="AS30" s="257">
        <v>77</v>
      </c>
    </row>
    <row r="31" spans="2:45" x14ac:dyDescent="0.2">
      <c r="B31" s="154" t="s">
        <v>258</v>
      </c>
      <c r="C31" s="58">
        <v>16269</v>
      </c>
      <c r="D31" s="58">
        <v>99754</v>
      </c>
      <c r="E31" s="58">
        <v>24607</v>
      </c>
      <c r="F31" s="58">
        <v>2776</v>
      </c>
      <c r="G31" s="58">
        <v>6052</v>
      </c>
      <c r="H31" s="170">
        <v>133189</v>
      </c>
      <c r="I31" s="176">
        <v>6377</v>
      </c>
      <c r="J31" s="155">
        <v>20</v>
      </c>
      <c r="K31" s="177">
        <v>6397</v>
      </c>
      <c r="L31" s="184">
        <v>5803</v>
      </c>
      <c r="M31" s="105">
        <v>16</v>
      </c>
      <c r="N31" s="185">
        <f t="shared" si="0"/>
        <v>5819</v>
      </c>
      <c r="O31" s="189">
        <v>4.3689794202223906</v>
      </c>
      <c r="P31" s="193">
        <v>295</v>
      </c>
      <c r="Q31" s="194">
        <v>2</v>
      </c>
      <c r="R31" s="195">
        <v>297</v>
      </c>
      <c r="S31" s="204">
        <v>162</v>
      </c>
      <c r="T31" s="199">
        <v>0</v>
      </c>
      <c r="U31" s="205">
        <v>162</v>
      </c>
      <c r="V31" s="189">
        <v>121.63166627874674</v>
      </c>
      <c r="W31" s="213">
        <v>5</v>
      </c>
      <c r="X31" s="209">
        <v>0</v>
      </c>
      <c r="Y31" s="209">
        <v>0</v>
      </c>
      <c r="Z31" s="209">
        <v>0</v>
      </c>
      <c r="AA31" s="214">
        <v>5</v>
      </c>
      <c r="AB31" s="221">
        <v>4</v>
      </c>
      <c r="AC31" s="156">
        <v>0</v>
      </c>
      <c r="AD31" s="156">
        <v>0</v>
      </c>
      <c r="AE31" s="156">
        <v>0</v>
      </c>
      <c r="AF31" s="222">
        <v>4</v>
      </c>
      <c r="AG31" s="226">
        <v>3.0032510192283146</v>
      </c>
      <c r="AH31" s="230">
        <v>7</v>
      </c>
      <c r="AI31" s="157">
        <v>0</v>
      </c>
      <c r="AJ31" s="231">
        <v>7</v>
      </c>
      <c r="AK31" s="238">
        <v>1</v>
      </c>
      <c r="AL31" s="158">
        <v>0</v>
      </c>
      <c r="AM31" s="239">
        <v>1</v>
      </c>
      <c r="AN31" s="247">
        <v>137</v>
      </c>
      <c r="AO31" s="243">
        <v>0</v>
      </c>
      <c r="AP31" s="248">
        <v>137</v>
      </c>
      <c r="AQ31" s="255">
        <v>39</v>
      </c>
      <c r="AR31" s="256">
        <v>0</v>
      </c>
      <c r="AS31" s="257">
        <v>39</v>
      </c>
    </row>
    <row r="32" spans="2:45" x14ac:dyDescent="0.2">
      <c r="B32" s="154" t="s">
        <v>259</v>
      </c>
      <c r="C32" s="58">
        <v>24647</v>
      </c>
      <c r="D32" s="58">
        <v>161353</v>
      </c>
      <c r="E32" s="58">
        <v>15678</v>
      </c>
      <c r="F32" s="58">
        <v>8500</v>
      </c>
      <c r="G32" s="58">
        <v>7950</v>
      </c>
      <c r="H32" s="170">
        <v>193481</v>
      </c>
      <c r="I32" s="176">
        <v>12864</v>
      </c>
      <c r="J32" s="155">
        <v>37</v>
      </c>
      <c r="K32" s="177">
        <v>12901</v>
      </c>
      <c r="L32" s="184">
        <v>12165</v>
      </c>
      <c r="M32" s="105">
        <v>32</v>
      </c>
      <c r="N32" s="185">
        <f t="shared" si="0"/>
        <v>12197</v>
      </c>
      <c r="O32" s="189">
        <v>6.3039781683989649</v>
      </c>
      <c r="P32" s="193">
        <v>450</v>
      </c>
      <c r="Q32" s="194">
        <v>4</v>
      </c>
      <c r="R32" s="195">
        <v>454</v>
      </c>
      <c r="S32" s="204">
        <v>210</v>
      </c>
      <c r="T32" s="199">
        <v>0</v>
      </c>
      <c r="U32" s="205">
        <v>210</v>
      </c>
      <c r="V32" s="189">
        <v>108.53778924028717</v>
      </c>
      <c r="W32" s="213">
        <v>27</v>
      </c>
      <c r="X32" s="209">
        <v>0</v>
      </c>
      <c r="Y32" s="209">
        <v>0</v>
      </c>
      <c r="Z32" s="209">
        <v>0</v>
      </c>
      <c r="AA32" s="214">
        <v>27</v>
      </c>
      <c r="AB32" s="221">
        <v>24</v>
      </c>
      <c r="AC32" s="156">
        <v>0</v>
      </c>
      <c r="AD32" s="156">
        <v>0</v>
      </c>
      <c r="AE32" s="156">
        <v>0</v>
      </c>
      <c r="AF32" s="222">
        <v>24</v>
      </c>
      <c r="AG32" s="226">
        <v>12.404318770318532</v>
      </c>
      <c r="AH32" s="230">
        <v>18</v>
      </c>
      <c r="AI32" s="157">
        <v>0</v>
      </c>
      <c r="AJ32" s="231">
        <v>18</v>
      </c>
      <c r="AK32" s="238">
        <v>9</v>
      </c>
      <c r="AL32" s="158">
        <v>1</v>
      </c>
      <c r="AM32" s="239">
        <v>10</v>
      </c>
      <c r="AN32" s="247">
        <v>265</v>
      </c>
      <c r="AO32" s="243">
        <v>3</v>
      </c>
      <c r="AP32" s="248">
        <v>268</v>
      </c>
      <c r="AQ32" s="255">
        <v>135</v>
      </c>
      <c r="AR32" s="256">
        <v>2</v>
      </c>
      <c r="AS32" s="257">
        <v>137</v>
      </c>
    </row>
    <row r="33" spans="2:45" x14ac:dyDescent="0.2">
      <c r="B33" s="154" t="s">
        <v>260</v>
      </c>
      <c r="C33" s="58">
        <v>4045</v>
      </c>
      <c r="D33" s="58">
        <v>18447</v>
      </c>
      <c r="E33" s="58">
        <v>7295</v>
      </c>
      <c r="F33" s="58">
        <v>388</v>
      </c>
      <c r="G33" s="58">
        <v>1381</v>
      </c>
      <c r="H33" s="170">
        <v>27511</v>
      </c>
      <c r="I33" s="176">
        <v>939</v>
      </c>
      <c r="J33" s="155">
        <v>2</v>
      </c>
      <c r="K33" s="177">
        <v>941</v>
      </c>
      <c r="L33" s="184">
        <v>885</v>
      </c>
      <c r="M33" s="105">
        <v>2</v>
      </c>
      <c r="N33" s="185">
        <f t="shared" si="0"/>
        <v>887</v>
      </c>
      <c r="O33" s="189">
        <v>3.2241648795027444</v>
      </c>
      <c r="P33" s="193">
        <v>36</v>
      </c>
      <c r="Q33" s="194">
        <v>0</v>
      </c>
      <c r="R33" s="195">
        <v>36</v>
      </c>
      <c r="S33" s="204">
        <v>17</v>
      </c>
      <c r="T33" s="199">
        <v>0</v>
      </c>
      <c r="U33" s="205">
        <v>17</v>
      </c>
      <c r="V33" s="189">
        <v>61.793464432408854</v>
      </c>
      <c r="W33" s="213">
        <v>0</v>
      </c>
      <c r="X33" s="209">
        <v>0</v>
      </c>
      <c r="Y33" s="209">
        <v>0</v>
      </c>
      <c r="Z33" s="209">
        <v>0</v>
      </c>
      <c r="AA33" s="214">
        <v>0</v>
      </c>
      <c r="AB33" s="221">
        <v>0</v>
      </c>
      <c r="AC33" s="156">
        <v>0</v>
      </c>
      <c r="AD33" s="156">
        <v>0</v>
      </c>
      <c r="AE33" s="156">
        <v>0</v>
      </c>
      <c r="AF33" s="222">
        <v>0</v>
      </c>
      <c r="AG33" s="226">
        <v>0</v>
      </c>
      <c r="AH33" s="230">
        <v>0</v>
      </c>
      <c r="AI33" s="157">
        <v>0</v>
      </c>
      <c r="AJ33" s="231">
        <v>0</v>
      </c>
      <c r="AK33" s="238">
        <v>0</v>
      </c>
      <c r="AL33" s="158">
        <v>0</v>
      </c>
      <c r="AM33" s="239">
        <v>0</v>
      </c>
      <c r="AN33" s="247">
        <v>13</v>
      </c>
      <c r="AO33" s="243">
        <v>0</v>
      </c>
      <c r="AP33" s="248">
        <v>13</v>
      </c>
      <c r="AQ33" s="255">
        <v>1</v>
      </c>
      <c r="AR33" s="256">
        <v>0</v>
      </c>
      <c r="AS33" s="257">
        <v>1</v>
      </c>
    </row>
    <row r="34" spans="2:45" x14ac:dyDescent="0.2">
      <c r="B34" s="154" t="s">
        <v>261</v>
      </c>
      <c r="C34" s="58">
        <v>16578</v>
      </c>
      <c r="D34" s="58">
        <v>109343</v>
      </c>
      <c r="E34" s="58">
        <v>9979</v>
      </c>
      <c r="F34" s="58">
        <v>1019</v>
      </c>
      <c r="G34" s="58">
        <v>4417</v>
      </c>
      <c r="H34" s="170">
        <v>124758</v>
      </c>
      <c r="I34" s="176">
        <v>7956</v>
      </c>
      <c r="J34" s="155">
        <v>26</v>
      </c>
      <c r="K34" s="177">
        <v>7982</v>
      </c>
      <c r="L34" s="184">
        <v>7189</v>
      </c>
      <c r="M34" s="105">
        <v>23</v>
      </c>
      <c r="N34" s="185">
        <f t="shared" si="0"/>
        <v>7212</v>
      </c>
      <c r="O34" s="189">
        <v>5.7807916125619201</v>
      </c>
      <c r="P34" s="193">
        <v>160</v>
      </c>
      <c r="Q34" s="194">
        <v>2</v>
      </c>
      <c r="R34" s="195">
        <v>162</v>
      </c>
      <c r="S34" s="204">
        <v>67</v>
      </c>
      <c r="T34" s="199">
        <v>0</v>
      </c>
      <c r="U34" s="205">
        <v>67</v>
      </c>
      <c r="V34" s="189">
        <v>53.703970887638469</v>
      </c>
      <c r="W34" s="213">
        <v>9</v>
      </c>
      <c r="X34" s="209">
        <v>0</v>
      </c>
      <c r="Y34" s="209">
        <v>0</v>
      </c>
      <c r="Z34" s="209">
        <v>0</v>
      </c>
      <c r="AA34" s="214">
        <v>9</v>
      </c>
      <c r="AB34" s="221">
        <v>7</v>
      </c>
      <c r="AC34" s="156">
        <v>0</v>
      </c>
      <c r="AD34" s="156">
        <v>0</v>
      </c>
      <c r="AE34" s="156">
        <v>0</v>
      </c>
      <c r="AF34" s="222">
        <v>7</v>
      </c>
      <c r="AG34" s="226">
        <v>5.6108626300517797</v>
      </c>
      <c r="AH34" s="230">
        <v>2</v>
      </c>
      <c r="AI34" s="157">
        <v>0</v>
      </c>
      <c r="AJ34" s="231">
        <v>2</v>
      </c>
      <c r="AK34" s="238">
        <v>0</v>
      </c>
      <c r="AL34" s="158">
        <v>0</v>
      </c>
      <c r="AM34" s="239">
        <v>0</v>
      </c>
      <c r="AN34" s="247">
        <v>90</v>
      </c>
      <c r="AO34" s="243">
        <v>0</v>
      </c>
      <c r="AP34" s="248">
        <v>90</v>
      </c>
      <c r="AQ34" s="255">
        <v>28</v>
      </c>
      <c r="AR34" s="256">
        <v>0</v>
      </c>
      <c r="AS34" s="257">
        <v>28</v>
      </c>
    </row>
    <row r="35" spans="2:45" x14ac:dyDescent="0.2">
      <c r="B35" s="154" t="s">
        <v>262</v>
      </c>
      <c r="C35" s="58">
        <v>27362</v>
      </c>
      <c r="D35" s="58">
        <v>215977</v>
      </c>
      <c r="E35" s="58">
        <v>22096</v>
      </c>
      <c r="F35" s="58">
        <v>2872</v>
      </c>
      <c r="G35" s="58">
        <v>9609</v>
      </c>
      <c r="H35" s="170">
        <v>250554</v>
      </c>
      <c r="I35" s="176">
        <v>16087</v>
      </c>
      <c r="J35" s="155">
        <v>67</v>
      </c>
      <c r="K35" s="177">
        <v>16154</v>
      </c>
      <c r="L35" s="184">
        <v>14584</v>
      </c>
      <c r="M35" s="105">
        <v>121</v>
      </c>
      <c r="N35" s="185">
        <f t="shared" si="0"/>
        <v>14705</v>
      </c>
      <c r="O35" s="189">
        <v>5.8689943086121152</v>
      </c>
      <c r="P35" s="193">
        <v>414</v>
      </c>
      <c r="Q35" s="194">
        <v>2</v>
      </c>
      <c r="R35" s="195">
        <v>416</v>
      </c>
      <c r="S35" s="204">
        <v>128</v>
      </c>
      <c r="T35" s="199">
        <v>2</v>
      </c>
      <c r="U35" s="205">
        <v>130</v>
      </c>
      <c r="V35" s="189">
        <v>51.885022789498471</v>
      </c>
      <c r="W35" s="213">
        <v>12</v>
      </c>
      <c r="X35" s="209">
        <v>0</v>
      </c>
      <c r="Y35" s="209">
        <v>0</v>
      </c>
      <c r="Z35" s="209">
        <v>0</v>
      </c>
      <c r="AA35" s="214">
        <v>12</v>
      </c>
      <c r="AB35" s="221">
        <v>6</v>
      </c>
      <c r="AC35" s="156">
        <v>0</v>
      </c>
      <c r="AD35" s="156">
        <v>0</v>
      </c>
      <c r="AE35" s="156">
        <v>0</v>
      </c>
      <c r="AF35" s="222">
        <v>6</v>
      </c>
      <c r="AG35" s="226">
        <v>2.3946933595153141</v>
      </c>
      <c r="AH35" s="230">
        <v>7</v>
      </c>
      <c r="AI35" s="157">
        <v>0</v>
      </c>
      <c r="AJ35" s="231">
        <v>7</v>
      </c>
      <c r="AK35" s="238">
        <v>0</v>
      </c>
      <c r="AL35" s="158">
        <v>0</v>
      </c>
      <c r="AM35" s="239">
        <v>0</v>
      </c>
      <c r="AN35" s="247">
        <v>161</v>
      </c>
      <c r="AO35" s="243">
        <v>2</v>
      </c>
      <c r="AP35" s="248">
        <v>163</v>
      </c>
      <c r="AQ35" s="255">
        <v>56</v>
      </c>
      <c r="AR35" s="256">
        <v>0</v>
      </c>
      <c r="AS35" s="257">
        <v>56</v>
      </c>
    </row>
    <row r="36" spans="2:45" x14ac:dyDescent="0.2">
      <c r="B36" s="154" t="s">
        <v>263</v>
      </c>
      <c r="C36" s="58">
        <v>2192</v>
      </c>
      <c r="D36" s="58">
        <v>12837</v>
      </c>
      <c r="E36" s="58">
        <v>2003</v>
      </c>
      <c r="F36" s="58">
        <v>24</v>
      </c>
      <c r="G36" s="58">
        <v>538</v>
      </c>
      <c r="H36" s="170">
        <v>15402</v>
      </c>
      <c r="I36" s="176">
        <v>740</v>
      </c>
      <c r="J36" s="155">
        <v>3</v>
      </c>
      <c r="K36" s="177">
        <v>743</v>
      </c>
      <c r="L36" s="184">
        <v>704</v>
      </c>
      <c r="M36" s="105">
        <v>3</v>
      </c>
      <c r="N36" s="185">
        <f t="shared" si="0"/>
        <v>707</v>
      </c>
      <c r="O36" s="189">
        <v>4.5903129463706014</v>
      </c>
      <c r="P36" s="193">
        <v>6</v>
      </c>
      <c r="Q36" s="194">
        <v>0</v>
      </c>
      <c r="R36" s="195">
        <v>6</v>
      </c>
      <c r="S36" s="204">
        <v>3</v>
      </c>
      <c r="T36" s="199">
        <v>0</v>
      </c>
      <c r="U36" s="205">
        <v>3</v>
      </c>
      <c r="V36" s="189">
        <v>19.477989871445267</v>
      </c>
      <c r="W36" s="213">
        <v>0</v>
      </c>
      <c r="X36" s="209">
        <v>0</v>
      </c>
      <c r="Y36" s="209">
        <v>0</v>
      </c>
      <c r="Z36" s="209">
        <v>0</v>
      </c>
      <c r="AA36" s="214">
        <v>0</v>
      </c>
      <c r="AB36" s="221">
        <v>0</v>
      </c>
      <c r="AC36" s="156">
        <v>0</v>
      </c>
      <c r="AD36" s="156">
        <v>0</v>
      </c>
      <c r="AE36" s="156">
        <v>0</v>
      </c>
      <c r="AF36" s="222">
        <v>0</v>
      </c>
      <c r="AG36" s="226">
        <v>0</v>
      </c>
      <c r="AH36" s="230">
        <v>0</v>
      </c>
      <c r="AI36" s="157">
        <v>0</v>
      </c>
      <c r="AJ36" s="231">
        <v>0</v>
      </c>
      <c r="AK36" s="238">
        <v>0</v>
      </c>
      <c r="AL36" s="158">
        <v>0</v>
      </c>
      <c r="AM36" s="239">
        <v>0</v>
      </c>
      <c r="AN36" s="247">
        <v>8</v>
      </c>
      <c r="AO36" s="243">
        <v>0</v>
      </c>
      <c r="AP36" s="248">
        <v>8</v>
      </c>
      <c r="AQ36" s="255">
        <v>1</v>
      </c>
      <c r="AR36" s="256">
        <v>0</v>
      </c>
      <c r="AS36" s="257">
        <v>1</v>
      </c>
    </row>
    <row r="37" spans="2:45" x14ac:dyDescent="0.2">
      <c r="B37" s="154" t="s">
        <v>264</v>
      </c>
      <c r="C37" s="58">
        <v>55519</v>
      </c>
      <c r="D37" s="58">
        <v>453059</v>
      </c>
      <c r="E37" s="58">
        <v>27496</v>
      </c>
      <c r="F37" s="58">
        <v>8433</v>
      </c>
      <c r="G37" s="58">
        <v>21053</v>
      </c>
      <c r="H37" s="170">
        <v>510041</v>
      </c>
      <c r="I37" s="176">
        <v>29322</v>
      </c>
      <c r="J37" s="155">
        <v>90</v>
      </c>
      <c r="K37" s="177">
        <v>29412</v>
      </c>
      <c r="L37" s="184">
        <v>26906</v>
      </c>
      <c r="M37" s="105">
        <v>74</v>
      </c>
      <c r="N37" s="185">
        <f t="shared" si="0"/>
        <v>26980</v>
      </c>
      <c r="O37" s="189">
        <v>5.2897708223456545</v>
      </c>
      <c r="P37" s="193">
        <v>1144</v>
      </c>
      <c r="Q37" s="194">
        <v>11</v>
      </c>
      <c r="R37" s="195">
        <v>1155</v>
      </c>
      <c r="S37" s="204">
        <v>411</v>
      </c>
      <c r="T37" s="199">
        <v>1</v>
      </c>
      <c r="U37" s="205">
        <v>412</v>
      </c>
      <c r="V37" s="189">
        <v>80.777819822328013</v>
      </c>
      <c r="W37" s="213">
        <v>57</v>
      </c>
      <c r="X37" s="209">
        <v>3</v>
      </c>
      <c r="Y37" s="209">
        <v>0</v>
      </c>
      <c r="Z37" s="209">
        <v>0</v>
      </c>
      <c r="AA37" s="214">
        <v>60</v>
      </c>
      <c r="AB37" s="221">
        <v>39</v>
      </c>
      <c r="AC37" s="156">
        <v>1</v>
      </c>
      <c r="AD37" s="156">
        <v>0</v>
      </c>
      <c r="AE37" s="156">
        <v>0</v>
      </c>
      <c r="AF37" s="222">
        <v>40</v>
      </c>
      <c r="AG37" s="226">
        <v>7.842506778866797</v>
      </c>
      <c r="AH37" s="230">
        <v>20</v>
      </c>
      <c r="AI37" s="157">
        <v>0</v>
      </c>
      <c r="AJ37" s="231">
        <v>20</v>
      </c>
      <c r="AK37" s="238">
        <v>4</v>
      </c>
      <c r="AL37" s="158">
        <v>0</v>
      </c>
      <c r="AM37" s="239">
        <v>4</v>
      </c>
      <c r="AN37" s="247">
        <v>515</v>
      </c>
      <c r="AO37" s="243">
        <v>0</v>
      </c>
      <c r="AP37" s="248">
        <v>515</v>
      </c>
      <c r="AQ37" s="255">
        <v>218</v>
      </c>
      <c r="AR37" s="256">
        <v>0</v>
      </c>
      <c r="AS37" s="257">
        <v>218</v>
      </c>
    </row>
    <row r="38" spans="2:45" x14ac:dyDescent="0.2">
      <c r="B38" s="154" t="s">
        <v>265</v>
      </c>
      <c r="C38" s="58">
        <v>7610</v>
      </c>
      <c r="D38" s="58">
        <v>50075</v>
      </c>
      <c r="E38" s="58">
        <v>3643</v>
      </c>
      <c r="F38" s="58">
        <v>2655</v>
      </c>
      <c r="G38" s="58">
        <v>2256</v>
      </c>
      <c r="H38" s="170">
        <v>58629</v>
      </c>
      <c r="I38" s="176">
        <v>2268</v>
      </c>
      <c r="J38" s="155">
        <v>2</v>
      </c>
      <c r="K38" s="177">
        <v>2270</v>
      </c>
      <c r="L38" s="184">
        <v>2083</v>
      </c>
      <c r="M38" s="105">
        <v>1</v>
      </c>
      <c r="N38" s="185">
        <f t="shared" si="0"/>
        <v>2084</v>
      </c>
      <c r="O38" s="189">
        <v>3.5545549130976135</v>
      </c>
      <c r="P38" s="193">
        <v>92</v>
      </c>
      <c r="Q38" s="194">
        <v>0</v>
      </c>
      <c r="R38" s="195">
        <v>92</v>
      </c>
      <c r="S38" s="204">
        <v>27</v>
      </c>
      <c r="T38" s="199">
        <v>0</v>
      </c>
      <c r="U38" s="205">
        <v>27</v>
      </c>
      <c r="V38" s="189">
        <v>46.052294939364479</v>
      </c>
      <c r="W38" s="213">
        <v>3</v>
      </c>
      <c r="X38" s="209">
        <v>0</v>
      </c>
      <c r="Y38" s="209">
        <v>0</v>
      </c>
      <c r="Z38" s="209">
        <v>0</v>
      </c>
      <c r="AA38" s="214">
        <v>3</v>
      </c>
      <c r="AB38" s="221">
        <v>2</v>
      </c>
      <c r="AC38" s="156">
        <v>0</v>
      </c>
      <c r="AD38" s="156">
        <v>0</v>
      </c>
      <c r="AE38" s="156">
        <v>0</v>
      </c>
      <c r="AF38" s="222">
        <v>2</v>
      </c>
      <c r="AG38" s="226">
        <v>3.4112811066195907</v>
      </c>
      <c r="AH38" s="230">
        <v>3</v>
      </c>
      <c r="AI38" s="157">
        <v>0</v>
      </c>
      <c r="AJ38" s="231">
        <v>3</v>
      </c>
      <c r="AK38" s="238">
        <v>0</v>
      </c>
      <c r="AL38" s="158">
        <v>0</v>
      </c>
      <c r="AM38" s="239">
        <v>0</v>
      </c>
      <c r="AN38" s="247">
        <v>48</v>
      </c>
      <c r="AO38" s="243">
        <v>0</v>
      </c>
      <c r="AP38" s="248">
        <v>48</v>
      </c>
      <c r="AQ38" s="255">
        <v>20</v>
      </c>
      <c r="AR38" s="256">
        <v>0</v>
      </c>
      <c r="AS38" s="257">
        <v>20</v>
      </c>
    </row>
    <row r="39" spans="2:45" x14ac:dyDescent="0.2">
      <c r="B39" s="154" t="s">
        <v>266</v>
      </c>
      <c r="C39" s="58">
        <v>21767</v>
      </c>
      <c r="D39" s="58">
        <v>143979</v>
      </c>
      <c r="E39" s="58">
        <v>13857</v>
      </c>
      <c r="F39" s="58">
        <v>9701</v>
      </c>
      <c r="G39" s="58">
        <v>7364</v>
      </c>
      <c r="H39" s="170">
        <v>174901</v>
      </c>
      <c r="I39" s="176">
        <v>10665</v>
      </c>
      <c r="J39" s="155">
        <v>36</v>
      </c>
      <c r="K39" s="177">
        <v>10701</v>
      </c>
      <c r="L39" s="184">
        <v>9662</v>
      </c>
      <c r="M39" s="105">
        <v>30</v>
      </c>
      <c r="N39" s="185">
        <f t="shared" si="0"/>
        <v>9692</v>
      </c>
      <c r="O39" s="189">
        <v>5.541420575068182</v>
      </c>
      <c r="P39" s="193">
        <v>307</v>
      </c>
      <c r="Q39" s="194">
        <v>1</v>
      </c>
      <c r="R39" s="195">
        <v>308</v>
      </c>
      <c r="S39" s="204">
        <v>126</v>
      </c>
      <c r="T39" s="199">
        <v>4</v>
      </c>
      <c r="U39" s="205">
        <v>130</v>
      </c>
      <c r="V39" s="189">
        <v>74.327762562821249</v>
      </c>
      <c r="W39" s="213">
        <v>14</v>
      </c>
      <c r="X39" s="209">
        <v>0</v>
      </c>
      <c r="Y39" s="209">
        <v>0</v>
      </c>
      <c r="Z39" s="209">
        <v>0</v>
      </c>
      <c r="AA39" s="214">
        <v>14</v>
      </c>
      <c r="AB39" s="221">
        <v>15</v>
      </c>
      <c r="AC39" s="156">
        <v>0</v>
      </c>
      <c r="AD39" s="156">
        <v>0</v>
      </c>
      <c r="AE39" s="156">
        <v>0</v>
      </c>
      <c r="AF39" s="222">
        <v>15</v>
      </c>
      <c r="AG39" s="226">
        <v>8.5762802957101432</v>
      </c>
      <c r="AH39" s="230">
        <v>9</v>
      </c>
      <c r="AI39" s="157">
        <v>0</v>
      </c>
      <c r="AJ39" s="231">
        <v>9</v>
      </c>
      <c r="AK39" s="238">
        <v>3</v>
      </c>
      <c r="AL39" s="158">
        <v>0</v>
      </c>
      <c r="AM39" s="239">
        <v>3</v>
      </c>
      <c r="AN39" s="247">
        <v>177</v>
      </c>
      <c r="AO39" s="243">
        <v>0</v>
      </c>
      <c r="AP39" s="248">
        <v>177</v>
      </c>
      <c r="AQ39" s="255">
        <v>53</v>
      </c>
      <c r="AR39" s="256">
        <v>0</v>
      </c>
      <c r="AS39" s="257">
        <v>53</v>
      </c>
    </row>
    <row r="40" spans="2:45" x14ac:dyDescent="0.2">
      <c r="B40" s="154" t="s">
        <v>267</v>
      </c>
      <c r="C40" s="58">
        <v>101883</v>
      </c>
      <c r="D40" s="58">
        <v>1109885</v>
      </c>
      <c r="E40" s="58">
        <v>74611</v>
      </c>
      <c r="F40" s="58">
        <v>28377</v>
      </c>
      <c r="G40" s="58">
        <v>43048</v>
      </c>
      <c r="H40" s="170">
        <v>1255921</v>
      </c>
      <c r="I40" s="176">
        <v>61825</v>
      </c>
      <c r="J40" s="155">
        <v>235</v>
      </c>
      <c r="K40" s="177">
        <v>62060</v>
      </c>
      <c r="L40" s="184">
        <v>56194</v>
      </c>
      <c r="M40" s="105">
        <v>197</v>
      </c>
      <c r="N40" s="185">
        <f t="shared" si="0"/>
        <v>56391</v>
      </c>
      <c r="O40" s="189">
        <v>4.4900117125201344</v>
      </c>
      <c r="P40" s="193">
        <v>3287</v>
      </c>
      <c r="Q40" s="194">
        <v>21</v>
      </c>
      <c r="R40" s="195">
        <v>3308</v>
      </c>
      <c r="S40" s="204">
        <v>1427</v>
      </c>
      <c r="T40" s="199">
        <v>5</v>
      </c>
      <c r="U40" s="205">
        <v>1432</v>
      </c>
      <c r="V40" s="189">
        <v>114.01991048800043</v>
      </c>
      <c r="W40" s="213">
        <v>96</v>
      </c>
      <c r="X40" s="209">
        <v>0</v>
      </c>
      <c r="Y40" s="209">
        <v>0</v>
      </c>
      <c r="Z40" s="209">
        <v>0</v>
      </c>
      <c r="AA40" s="214">
        <v>96</v>
      </c>
      <c r="AB40" s="221">
        <v>66</v>
      </c>
      <c r="AC40" s="156">
        <v>1</v>
      </c>
      <c r="AD40" s="156">
        <v>0</v>
      </c>
      <c r="AE40" s="156">
        <v>0</v>
      </c>
      <c r="AF40" s="222">
        <v>67</v>
      </c>
      <c r="AG40" s="226">
        <v>5.3347304488100766</v>
      </c>
      <c r="AH40" s="230">
        <v>48</v>
      </c>
      <c r="AI40" s="157">
        <v>0</v>
      </c>
      <c r="AJ40" s="231">
        <v>48</v>
      </c>
      <c r="AK40" s="238">
        <v>7</v>
      </c>
      <c r="AL40" s="158">
        <v>0</v>
      </c>
      <c r="AM40" s="239">
        <v>7</v>
      </c>
      <c r="AN40" s="247">
        <v>1380</v>
      </c>
      <c r="AO40" s="243">
        <v>0</v>
      </c>
      <c r="AP40" s="248">
        <v>1380</v>
      </c>
      <c r="AQ40" s="255">
        <v>687</v>
      </c>
      <c r="AR40" s="256">
        <v>0</v>
      </c>
      <c r="AS40" s="257">
        <v>687</v>
      </c>
    </row>
    <row r="41" spans="2:45" x14ac:dyDescent="0.2">
      <c r="B41" s="154" t="s">
        <v>268</v>
      </c>
      <c r="C41" s="58">
        <v>256</v>
      </c>
      <c r="D41" s="58">
        <v>896</v>
      </c>
      <c r="E41" s="58">
        <v>864</v>
      </c>
      <c r="F41" s="58">
        <v>157</v>
      </c>
      <c r="G41" s="58">
        <v>101</v>
      </c>
      <c r="H41" s="170">
        <v>2018</v>
      </c>
      <c r="I41" s="176">
        <v>101</v>
      </c>
      <c r="J41" s="155">
        <v>0</v>
      </c>
      <c r="K41" s="177">
        <v>101</v>
      </c>
      <c r="L41" s="184">
        <v>93</v>
      </c>
      <c r="M41" s="105">
        <v>0</v>
      </c>
      <c r="N41" s="185">
        <f t="shared" si="0"/>
        <v>93</v>
      </c>
      <c r="O41" s="189">
        <v>4.6085232903865219</v>
      </c>
      <c r="P41" s="193">
        <v>5</v>
      </c>
      <c r="Q41" s="194">
        <v>0</v>
      </c>
      <c r="R41" s="195">
        <v>5</v>
      </c>
      <c r="S41" s="204">
        <v>2</v>
      </c>
      <c r="T41" s="199">
        <v>0</v>
      </c>
      <c r="U41" s="205">
        <v>2</v>
      </c>
      <c r="V41" s="189">
        <v>99.108027750247771</v>
      </c>
      <c r="W41" s="213">
        <v>2</v>
      </c>
      <c r="X41" s="209">
        <v>0</v>
      </c>
      <c r="Y41" s="209">
        <v>0</v>
      </c>
      <c r="Z41" s="209">
        <v>0</v>
      </c>
      <c r="AA41" s="214">
        <v>2</v>
      </c>
      <c r="AB41" s="221">
        <v>1</v>
      </c>
      <c r="AC41" s="156">
        <v>0</v>
      </c>
      <c r="AD41" s="156">
        <v>0</v>
      </c>
      <c r="AE41" s="156">
        <v>0</v>
      </c>
      <c r="AF41" s="222">
        <v>1</v>
      </c>
      <c r="AG41" s="226">
        <v>49.554013875123886</v>
      </c>
      <c r="AH41" s="230">
        <v>0</v>
      </c>
      <c r="AI41" s="157">
        <v>0</v>
      </c>
      <c r="AJ41" s="231">
        <v>0</v>
      </c>
      <c r="AK41" s="238">
        <v>0</v>
      </c>
      <c r="AL41" s="158">
        <v>0</v>
      </c>
      <c r="AM41" s="239">
        <v>0</v>
      </c>
      <c r="AN41" s="247">
        <v>2</v>
      </c>
      <c r="AO41" s="243">
        <v>0</v>
      </c>
      <c r="AP41" s="248">
        <v>2</v>
      </c>
      <c r="AQ41" s="255">
        <v>0</v>
      </c>
      <c r="AR41" s="256">
        <v>0</v>
      </c>
      <c r="AS41" s="257">
        <v>0</v>
      </c>
    </row>
    <row r="42" spans="2:45" x14ac:dyDescent="0.2">
      <c r="B42" s="154" t="s">
        <v>269</v>
      </c>
      <c r="C42" s="58">
        <v>502</v>
      </c>
      <c r="D42" s="58">
        <v>2282</v>
      </c>
      <c r="E42" s="58">
        <v>1746</v>
      </c>
      <c r="F42" s="58">
        <v>64</v>
      </c>
      <c r="G42" s="58">
        <v>171</v>
      </c>
      <c r="H42" s="170">
        <v>4263</v>
      </c>
      <c r="I42" s="176">
        <v>192</v>
      </c>
      <c r="J42" s="155">
        <v>1</v>
      </c>
      <c r="K42" s="177">
        <v>193</v>
      </c>
      <c r="L42" s="184">
        <v>170</v>
      </c>
      <c r="M42" s="105">
        <v>1</v>
      </c>
      <c r="N42" s="185">
        <f t="shared" si="0"/>
        <v>171</v>
      </c>
      <c r="O42" s="189">
        <v>4.0112596762843067</v>
      </c>
      <c r="P42" s="193">
        <v>6</v>
      </c>
      <c r="Q42" s="194">
        <v>0</v>
      </c>
      <c r="R42" s="195">
        <v>6</v>
      </c>
      <c r="S42" s="204">
        <v>3</v>
      </c>
      <c r="T42" s="199">
        <v>0</v>
      </c>
      <c r="U42" s="205">
        <v>3</v>
      </c>
      <c r="V42" s="189">
        <v>70.372976776917668</v>
      </c>
      <c r="W42" s="213">
        <v>0</v>
      </c>
      <c r="X42" s="209">
        <v>0</v>
      </c>
      <c r="Y42" s="209">
        <v>0</v>
      </c>
      <c r="Z42" s="209">
        <v>0</v>
      </c>
      <c r="AA42" s="214">
        <v>0</v>
      </c>
      <c r="AB42" s="221">
        <v>0</v>
      </c>
      <c r="AC42" s="156">
        <v>0</v>
      </c>
      <c r="AD42" s="156">
        <v>0</v>
      </c>
      <c r="AE42" s="156">
        <v>0</v>
      </c>
      <c r="AF42" s="222">
        <v>0</v>
      </c>
      <c r="AG42" s="226">
        <v>0</v>
      </c>
      <c r="AH42" s="230">
        <v>0</v>
      </c>
      <c r="AI42" s="157">
        <v>0</v>
      </c>
      <c r="AJ42" s="231">
        <v>0</v>
      </c>
      <c r="AK42" s="238">
        <v>0</v>
      </c>
      <c r="AL42" s="158">
        <v>0</v>
      </c>
      <c r="AM42" s="239">
        <v>0</v>
      </c>
      <c r="AN42" s="247">
        <v>1</v>
      </c>
      <c r="AO42" s="243">
        <v>0</v>
      </c>
      <c r="AP42" s="248">
        <v>1</v>
      </c>
      <c r="AQ42" s="255">
        <v>1</v>
      </c>
      <c r="AR42" s="256">
        <v>0</v>
      </c>
      <c r="AS42" s="257">
        <v>1</v>
      </c>
    </row>
    <row r="43" spans="2:45" ht="13.5" thickBot="1" x14ac:dyDescent="0.25">
      <c r="B43" s="154" t="s">
        <v>270</v>
      </c>
      <c r="C43" s="58">
        <v>916</v>
      </c>
      <c r="D43" s="58">
        <v>3935</v>
      </c>
      <c r="E43" s="58">
        <v>1608</v>
      </c>
      <c r="F43" s="58">
        <v>434</v>
      </c>
      <c r="G43" s="58">
        <v>314</v>
      </c>
      <c r="H43" s="170">
        <v>6291</v>
      </c>
      <c r="I43" s="178">
        <v>235</v>
      </c>
      <c r="J43" s="179">
        <v>2</v>
      </c>
      <c r="K43" s="180">
        <v>237</v>
      </c>
      <c r="L43" s="186">
        <v>211</v>
      </c>
      <c r="M43" s="187">
        <v>2</v>
      </c>
      <c r="N43" s="188">
        <f t="shared" si="0"/>
        <v>213</v>
      </c>
      <c r="O43" s="189">
        <v>3.3857892226990942</v>
      </c>
      <c r="P43" s="196">
        <v>10</v>
      </c>
      <c r="Q43" s="197">
        <v>0</v>
      </c>
      <c r="R43" s="198">
        <v>10</v>
      </c>
      <c r="S43" s="206">
        <v>5</v>
      </c>
      <c r="T43" s="207">
        <v>0</v>
      </c>
      <c r="U43" s="208">
        <v>5</v>
      </c>
      <c r="V43" s="189">
        <v>79.478620251152435</v>
      </c>
      <c r="W43" s="215">
        <v>0</v>
      </c>
      <c r="X43" s="216">
        <v>0</v>
      </c>
      <c r="Y43" s="216">
        <v>0</v>
      </c>
      <c r="Z43" s="216">
        <v>0</v>
      </c>
      <c r="AA43" s="217">
        <v>0</v>
      </c>
      <c r="AB43" s="223">
        <v>0</v>
      </c>
      <c r="AC43" s="224">
        <v>0</v>
      </c>
      <c r="AD43" s="224">
        <v>0</v>
      </c>
      <c r="AE43" s="224">
        <v>0</v>
      </c>
      <c r="AF43" s="225">
        <v>0</v>
      </c>
      <c r="AG43" s="226">
        <v>0</v>
      </c>
      <c r="AH43" s="232">
        <v>0</v>
      </c>
      <c r="AI43" s="233">
        <v>0</v>
      </c>
      <c r="AJ43" s="234">
        <v>0</v>
      </c>
      <c r="AK43" s="240">
        <v>0</v>
      </c>
      <c r="AL43" s="241">
        <v>0</v>
      </c>
      <c r="AM43" s="242">
        <v>0</v>
      </c>
      <c r="AN43" s="249">
        <v>2</v>
      </c>
      <c r="AO43" s="250">
        <v>0</v>
      </c>
      <c r="AP43" s="251">
        <v>2</v>
      </c>
      <c r="AQ43" s="258">
        <v>1</v>
      </c>
      <c r="AR43" s="259">
        <v>0</v>
      </c>
      <c r="AS43" s="260">
        <v>1</v>
      </c>
    </row>
    <row r="44" spans="2:45" ht="15" x14ac:dyDescent="0.25">
      <c r="B44" s="165" t="s">
        <v>271</v>
      </c>
      <c r="C44" s="166">
        <f>SUM(C11:C43)</f>
        <v>1174870</v>
      </c>
      <c r="D44" s="166">
        <f t="shared" ref="D44:AC44" si="1">SUM(D11:D43)</f>
        <v>10500896</v>
      </c>
      <c r="E44" s="166">
        <f t="shared" si="1"/>
        <v>1002013</v>
      </c>
      <c r="F44" s="166">
        <f t="shared" si="1"/>
        <v>225840</v>
      </c>
      <c r="G44" s="166">
        <f t="shared" si="1"/>
        <v>391670</v>
      </c>
      <c r="H44" s="166">
        <v>12120419</v>
      </c>
      <c r="I44" s="172">
        <f t="shared" si="1"/>
        <v>613164</v>
      </c>
      <c r="J44" s="172">
        <f>SUM(J11:J43)</f>
        <v>3102</v>
      </c>
      <c r="K44" s="172">
        <v>616266</v>
      </c>
      <c r="L44" s="172">
        <f t="shared" si="1"/>
        <v>560988</v>
      </c>
      <c r="M44" s="172">
        <f>SUM(M11:M43)</f>
        <v>2776</v>
      </c>
      <c r="N44" s="172">
        <f t="shared" si="0"/>
        <v>563764</v>
      </c>
      <c r="O44" s="167">
        <v>4.6513573499397998</v>
      </c>
      <c r="P44" s="172">
        <f t="shared" si="1"/>
        <v>26369</v>
      </c>
      <c r="Q44" s="172">
        <f>SUM(Q11:Q43)</f>
        <v>183</v>
      </c>
      <c r="R44" s="172">
        <v>26552</v>
      </c>
      <c r="S44" s="172">
        <f t="shared" si="1"/>
        <v>11645</v>
      </c>
      <c r="T44" s="172">
        <f>SUM(T11:T43)</f>
        <v>84</v>
      </c>
      <c r="U44" s="200">
        <v>11729</v>
      </c>
      <c r="V44" s="168">
        <v>96.770581941102861</v>
      </c>
      <c r="W44" s="172">
        <f t="shared" si="1"/>
        <v>868</v>
      </c>
      <c r="X44" s="172">
        <f t="shared" si="1"/>
        <v>12</v>
      </c>
      <c r="Y44" s="172">
        <f>SUM(Y11:Y43)</f>
        <v>0</v>
      </c>
      <c r="Z44" s="172">
        <f>SUM(Z11:Z43)</f>
        <v>0</v>
      </c>
      <c r="AA44" s="200">
        <v>880</v>
      </c>
      <c r="AB44" s="172">
        <f t="shared" si="1"/>
        <v>745</v>
      </c>
      <c r="AC44" s="172">
        <f t="shared" si="1"/>
        <v>13</v>
      </c>
      <c r="AD44" s="172">
        <f>SUM(AD11:AD43)</f>
        <v>2</v>
      </c>
      <c r="AE44" s="172">
        <f>SUM(AE11:AE43)</f>
        <v>0</v>
      </c>
      <c r="AF44" s="200">
        <f t="shared" ref="AF44" si="2">SUM(AB44:AE44)</f>
        <v>760</v>
      </c>
      <c r="AG44" s="169">
        <v>6.2704102886212096</v>
      </c>
      <c r="AH44" s="172">
        <f>SUM(AH11:AH43)</f>
        <v>388</v>
      </c>
      <c r="AI44" s="172">
        <f>SUM(AI11:AI43)</f>
        <v>0</v>
      </c>
      <c r="AJ44" s="200">
        <v>388</v>
      </c>
      <c r="AK44" s="172">
        <f>SUM(AK11:AK43)</f>
        <v>87</v>
      </c>
      <c r="AL44" s="172">
        <f>SUM(AL11:AL43)</f>
        <v>1</v>
      </c>
      <c r="AM44" s="200">
        <v>88</v>
      </c>
      <c r="AN44" s="172">
        <f>SUM(AN11:AN43)</f>
        <v>9931</v>
      </c>
      <c r="AO44" s="172">
        <f>SUM(AO11:AO43)</f>
        <v>35</v>
      </c>
      <c r="AP44" s="200">
        <v>9966</v>
      </c>
      <c r="AQ44" s="172">
        <f>SUM(AQ11:AQ43)</f>
        <v>5923</v>
      </c>
      <c r="AR44" s="172">
        <f>SUM(AR11:AR43)</f>
        <v>14</v>
      </c>
      <c r="AS44" s="200">
        <v>5937</v>
      </c>
    </row>
    <row r="45" spans="2:45" x14ac:dyDescent="0.2">
      <c r="B45" s="21" t="s">
        <v>83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24f6bc-2790-4a9a-bae8-f94206c6dac5">
      <Terms xmlns="http://schemas.microsoft.com/office/infopath/2007/PartnerControls"/>
    </lcf76f155ced4ddcb4097134ff3c332f>
    <TaxCatchAll xmlns="1719472b-9ffe-426e-a360-019ca55d50fc" xsi:nil="true"/>
    <SharedWithUsers xmlns="1719472b-9ffe-426e-a360-019ca55d50fc">
      <UserInfo>
        <DisplayName>Eliana Mercedes Matallana Fonseca</DisplayName>
        <AccountId>46</AccountId>
        <AccountType/>
      </UserInfo>
      <UserInfo>
        <DisplayName>Rid_ Msps</DisplayName>
        <AccountId>160</AccountId>
        <AccountType/>
      </UserInfo>
      <UserInfo>
        <DisplayName>Martha Soledad Diaz Ocampo</DisplayName>
        <AccountId>15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AB81A6069BDC4D94013F50479573E0" ma:contentTypeVersion="18" ma:contentTypeDescription="Crear nuevo documento." ma:contentTypeScope="" ma:versionID="d368e61e9c553fe940ae07263e5e2b8a">
  <xsd:schema xmlns:xsd="http://www.w3.org/2001/XMLSchema" xmlns:xs="http://www.w3.org/2001/XMLSchema" xmlns:p="http://schemas.microsoft.com/office/2006/metadata/properties" xmlns:ns2="fa24f6bc-2790-4a9a-bae8-f94206c6dac5" xmlns:ns3="1719472b-9ffe-426e-a360-019ca55d50fc" targetNamespace="http://schemas.microsoft.com/office/2006/metadata/properties" ma:root="true" ma:fieldsID="2179557eb76d5fbe1fb50796f280ff81" ns2:_="" ns3:_="">
    <xsd:import namespace="fa24f6bc-2790-4a9a-bae8-f94206c6dac5"/>
    <xsd:import namespace="1719472b-9ffe-426e-a360-019ca55d50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4f6bc-2790-4a9a-bae8-f94206c6d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dfefdc58-48af-4ad3-b24a-dd779a0f2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9472b-9ffe-426e-a360-019ca55d50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b1f07d6-29d0-4c62-bb08-e4312557d5f5}" ma:internalName="TaxCatchAll" ma:showField="CatchAllData" ma:web="1719472b-9ffe-426e-a360-019ca55d50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108DA4-39E5-497D-ABA3-83BDC236A21E}">
  <ds:schemaRefs>
    <ds:schemaRef ds:uri="http://schemas.microsoft.com/office/2006/metadata/properties"/>
    <ds:schemaRef ds:uri="http://schemas.microsoft.com/office/infopath/2007/PartnerControls"/>
    <ds:schemaRef ds:uri="fa24f6bc-2790-4a9a-bae8-f94206c6dac5"/>
    <ds:schemaRef ds:uri="1719472b-9ffe-426e-a360-019ca55d50fc"/>
  </ds:schemaRefs>
</ds:datastoreItem>
</file>

<file path=customXml/itemProps2.xml><?xml version="1.0" encoding="utf-8"?>
<ds:datastoreItem xmlns:ds="http://schemas.openxmlformats.org/officeDocument/2006/customXml" ds:itemID="{5F8CCEE8-19B6-4E9D-8D96-E8CC45AD0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4f6bc-2790-4a9a-bae8-f94206c6dac5"/>
    <ds:schemaRef ds:uri="1719472b-9ffe-426e-a360-019ca55d50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A39494-0A6A-4EE7-8FD9-0CF8F60F8E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Cuadro Resumen</vt:lpstr>
      <vt:lpstr>AFILIADOS</vt:lpstr>
      <vt:lpstr>INDEPENDIENTES CONTRATISTAS</vt:lpstr>
      <vt:lpstr>ESTUDIANTES</vt:lpstr>
      <vt:lpstr>INDEPENDIENTES VOLUNTARIOS</vt:lpstr>
      <vt:lpstr>EMPRESAS</vt:lpstr>
      <vt:lpstr>TASA MUERTES</vt:lpstr>
      <vt:lpstr>TASA ACCIDET</vt:lpstr>
      <vt:lpstr>TASA DE ENFER</vt:lpstr>
      <vt:lpstr>ARL</vt:lpstr>
      <vt:lpstr>Tasa por Actividad</vt:lpstr>
      <vt:lpstr>Afiliados vs Poblaciòn Ocupada</vt:lpstr>
      <vt:lpstr>Evasión Dependientes</vt:lpstr>
      <vt:lpstr>Departamento</vt:lpstr>
      <vt:lpstr>AFILIADOS!Área_de_impresión</vt:lpstr>
      <vt:lpstr>ARL!Área_de_impresión</vt:lpstr>
      <vt:lpstr>'Cuadro Resumen'!Área_de_impresión</vt:lpstr>
      <vt:lpstr>EMPRESAS!Área_de_impresión</vt:lpstr>
      <vt:lpstr>'INDEPENDIENTES CONTRATISTAS'!Área_de_impresión</vt:lpstr>
      <vt:lpstr>'TASA ACCIDET'!Área_de_impresión</vt:lpstr>
      <vt:lpstr>'TASA DE ENFER'!Área_de_impresión</vt:lpstr>
      <vt:lpstr>'TASA MUERTES'!Área_de_impresión</vt:lpstr>
      <vt:lpstr>'Tasa por Actividad'!Área_de_impresión</vt:lpstr>
    </vt:vector>
  </TitlesOfParts>
  <Manager/>
  <Company>Minproteccionsocial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Rubi Micolta</dc:creator>
  <cp:keywords/>
  <dc:description/>
  <cp:lastModifiedBy>Gloria Segui González</cp:lastModifiedBy>
  <cp:revision/>
  <dcterms:created xsi:type="dcterms:W3CDTF">2005-09-21T16:06:36Z</dcterms:created>
  <dcterms:modified xsi:type="dcterms:W3CDTF">2024-05-06T19:46:31Z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-458316390</vt:i4>
  </property>
  <property fmtid="{D5CDD505-2E9C-101B-9397-08002B2CF9AE}" pid="3" name="_EmailSubject">
    <vt:lpwstr/>
  </property>
  <property fmtid="{D5CDD505-2E9C-101B-9397-08002B2CF9AE}" pid="4" name="_AuthorEmail">
    <vt:lpwstr>rmicolta@minproteccionsocial.gov.co</vt:lpwstr>
  </property>
  <property fmtid="{D5CDD505-2E9C-101B-9397-08002B2CF9AE}" pid="5" name="_AuthorEmailDisplayName">
    <vt:lpwstr>Ruby Aracely Micolta Banguera</vt:lpwstr>
  </property>
  <property fmtid="{D5CDD505-2E9C-101B-9397-08002B2CF9AE}" pid="6" name="_ReviewingToolsShownOnce">
    <vt:lpwstr/>
  </property>
  <property fmtid="{D5CDD505-2E9C-101B-9397-08002B2CF9AE}" pid="7" name="ContentTypeId">
    <vt:lpwstr>0x0101008CAB81A6069BDC4D94013F50479573E0</vt:lpwstr>
  </property>
  <property fmtid="{D5CDD505-2E9C-101B-9397-08002B2CF9AE}" pid="8" name="MediaServiceImageTags">
    <vt:lpwstr/>
  </property>
</Properties>
</file>